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laudija Lušo\Desktop\Klaudija\Financijski izvještaji 2025\"/>
    </mc:Choice>
  </mc:AlternateContent>
  <xr:revisionPtr revIDLastSave="0" documentId="13_ncr:1_{06E2E8B3-B218-4F77-9DE4-B265559D42E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E335" i="9"/>
  <c r="B335" i="9"/>
  <c r="F334" i="9"/>
  <c r="H333" i="9"/>
  <c r="E333" i="9" s="1"/>
  <c r="B333" i="9" s="1"/>
  <c r="G333" i="9"/>
  <c r="F333" i="9"/>
  <c r="H332" i="9"/>
  <c r="G332" i="9"/>
  <c r="F332" i="9"/>
  <c r="E332" i="9"/>
  <c r="B332" i="9" s="1"/>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E317" i="9" s="1"/>
  <c r="B317" i="9" s="1"/>
  <c r="G317" i="9"/>
  <c r="F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E303" i="9"/>
  <c r="B303" i="9"/>
  <c r="F302" i="9"/>
  <c r="F301" i="9"/>
  <c r="F300" i="9"/>
  <c r="F299" i="9"/>
  <c r="F297" i="9"/>
  <c r="L296" i="9"/>
  <c r="F296" i="9" s="1"/>
  <c r="H296" i="9"/>
  <c r="F295" i="9"/>
  <c r="I294" i="9"/>
  <c r="H294" i="9"/>
  <c r="F294" i="9"/>
  <c r="E294" i="9"/>
  <c r="B294" i="9"/>
  <c r="E293" i="9"/>
  <c r="M292" i="9"/>
  <c r="L292" i="9"/>
  <c r="F292" i="9" s="1"/>
  <c r="B292" i="9" s="1"/>
  <c r="E292" i="9"/>
  <c r="M291" i="9"/>
  <c r="L291" i="9"/>
  <c r="F291" i="9"/>
  <c r="B291" i="9" s="1"/>
  <c r="E291" i="9"/>
  <c r="M290" i="9"/>
  <c r="L290" i="9"/>
  <c r="F290" i="9"/>
  <c r="E290" i="9"/>
  <c r="B290" i="9"/>
  <c r="M289" i="9"/>
  <c r="F289" i="9" s="1"/>
  <c r="B289" i="9" s="1"/>
  <c r="L289" i="9"/>
  <c r="E289" i="9"/>
  <c r="M288" i="9"/>
  <c r="L288" i="9"/>
  <c r="F288" i="9"/>
  <c r="E288" i="9"/>
  <c r="B288" i="9" s="1"/>
  <c r="M287" i="9"/>
  <c r="F287" i="9" s="1"/>
  <c r="B287" i="9" s="1"/>
  <c r="L287" i="9"/>
  <c r="E287" i="9"/>
  <c r="M286" i="9"/>
  <c r="L286" i="9"/>
  <c r="F286" i="9" s="1"/>
  <c r="E286" i="9"/>
  <c r="B286" i="9" s="1"/>
  <c r="M285" i="9"/>
  <c r="L285" i="9"/>
  <c r="F285" i="9"/>
  <c r="E285" i="9"/>
  <c r="B285" i="9"/>
  <c r="M284" i="9"/>
  <c r="L284" i="9"/>
  <c r="F284" i="9" s="1"/>
  <c r="B284" i="9" s="1"/>
  <c r="E284" i="9"/>
  <c r="M283" i="9"/>
  <c r="L283" i="9"/>
  <c r="F283" i="9"/>
  <c r="B283" i="9" s="1"/>
  <c r="E283" i="9"/>
  <c r="M282" i="9"/>
  <c r="L282" i="9"/>
  <c r="F282" i="9"/>
  <c r="E282" i="9"/>
  <c r="B282" i="9"/>
  <c r="M281" i="9"/>
  <c r="F281" i="9" s="1"/>
  <c r="B281" i="9" s="1"/>
  <c r="L281" i="9"/>
  <c r="E281" i="9"/>
  <c r="M280" i="9"/>
  <c r="L280" i="9"/>
  <c r="F280" i="9"/>
  <c r="E280" i="9"/>
  <c r="B280" i="9" s="1"/>
  <c r="M279" i="9"/>
  <c r="F279" i="9" s="1"/>
  <c r="B279" i="9" s="1"/>
  <c r="L279" i="9"/>
  <c r="E279" i="9"/>
  <c r="M278" i="9"/>
  <c r="L278" i="9"/>
  <c r="F278" i="9" s="1"/>
  <c r="E278" i="9"/>
  <c r="B278" i="9" s="1"/>
  <c r="M277" i="9"/>
  <c r="L277" i="9"/>
  <c r="F277" i="9"/>
  <c r="E277" i="9"/>
  <c r="B277" i="9"/>
  <c r="M276" i="9"/>
  <c r="L276" i="9"/>
  <c r="F276" i="9" s="1"/>
  <c r="B276" i="9" s="1"/>
  <c r="E276" i="9"/>
  <c r="M275" i="9"/>
  <c r="L275" i="9"/>
  <c r="F275" i="9"/>
  <c r="B275" i="9" s="1"/>
  <c r="E275" i="9"/>
  <c r="M274" i="9"/>
  <c r="L274" i="9"/>
  <c r="F274" i="9"/>
  <c r="E274" i="9"/>
  <c r="B274" i="9"/>
  <c r="M273" i="9"/>
  <c r="F273" i="9" s="1"/>
  <c r="B273" i="9" s="1"/>
  <c r="L273" i="9"/>
  <c r="E273" i="9"/>
  <c r="M272" i="9"/>
  <c r="L272" i="9"/>
  <c r="F272" i="9"/>
  <c r="E272" i="9"/>
  <c r="B272" i="9" s="1"/>
  <c r="M271" i="9"/>
  <c r="F271" i="9" s="1"/>
  <c r="B271" i="9" s="1"/>
  <c r="L271" i="9"/>
  <c r="E271" i="9"/>
  <c r="M270" i="9"/>
  <c r="L270" i="9"/>
  <c r="F270" i="9" s="1"/>
  <c r="E270" i="9"/>
  <c r="B270" i="9" s="1"/>
  <c r="M269" i="9"/>
  <c r="L269" i="9"/>
  <c r="F269" i="9"/>
  <c r="E269" i="9"/>
  <c r="B269" i="9"/>
  <c r="M268" i="9"/>
  <c r="L268" i="9"/>
  <c r="F268" i="9" s="1"/>
  <c r="B268" i="9" s="1"/>
  <c r="E268" i="9"/>
  <c r="M267" i="9"/>
  <c r="L267" i="9"/>
  <c r="F267" i="9"/>
  <c r="B267" i="9" s="1"/>
  <c r="E267" i="9"/>
  <c r="M266" i="9"/>
  <c r="L266" i="9"/>
  <c r="F266" i="9"/>
  <c r="E266" i="9"/>
  <c r="B266" i="9"/>
  <c r="M265" i="9"/>
  <c r="F265" i="9" s="1"/>
  <c r="B265" i="9" s="1"/>
  <c r="L265" i="9"/>
  <c r="E265" i="9"/>
  <c r="M264" i="9"/>
  <c r="L264" i="9"/>
  <c r="F264" i="9"/>
  <c r="E264" i="9"/>
  <c r="B264" i="9" s="1"/>
  <c r="M263" i="9"/>
  <c r="F263" i="9" s="1"/>
  <c r="B263" i="9" s="1"/>
  <c r="L263" i="9"/>
  <c r="E263" i="9"/>
  <c r="M262" i="9"/>
  <c r="L262" i="9"/>
  <c r="F262" i="9" s="1"/>
  <c r="E262" i="9"/>
  <c r="B262" i="9" s="1"/>
  <c r="M261" i="9"/>
  <c r="L261" i="9"/>
  <c r="F261" i="9"/>
  <c r="E261" i="9"/>
  <c r="B261" i="9"/>
  <c r="M260" i="9"/>
  <c r="L260" i="9"/>
  <c r="F260" i="9" s="1"/>
  <c r="B260" i="9" s="1"/>
  <c r="E260" i="9"/>
  <c r="M259" i="9"/>
  <c r="L259" i="9"/>
  <c r="F259" i="9"/>
  <c r="B259" i="9" s="1"/>
  <c r="E259" i="9"/>
  <c r="M258" i="9"/>
  <c r="L258" i="9"/>
  <c r="F258" i="9"/>
  <c r="E258" i="9"/>
  <c r="B258" i="9"/>
  <c r="M257" i="9"/>
  <c r="F257" i="9" s="1"/>
  <c r="B257" i="9" s="1"/>
  <c r="L257" i="9"/>
  <c r="E257" i="9"/>
  <c r="M256" i="9"/>
  <c r="L256" i="9"/>
  <c r="F256" i="9"/>
  <c r="E256" i="9"/>
  <c r="B256" i="9" s="1"/>
  <c r="M255" i="9"/>
  <c r="F255" i="9" s="1"/>
  <c r="B255" i="9" s="1"/>
  <c r="L255" i="9"/>
  <c r="E255" i="9"/>
  <c r="M254" i="9"/>
  <c r="L254" i="9"/>
  <c r="F254" i="9" s="1"/>
  <c r="E254" i="9"/>
  <c r="B254" i="9" s="1"/>
  <c r="M253" i="9"/>
  <c r="L253" i="9"/>
  <c r="F253" i="9"/>
  <c r="E253" i="9"/>
  <c r="B253" i="9"/>
  <c r="M252" i="9"/>
  <c r="L252" i="9"/>
  <c r="F252" i="9" s="1"/>
  <c r="B252" i="9" s="1"/>
  <c r="E252" i="9"/>
  <c r="M251" i="9"/>
  <c r="L251" i="9"/>
  <c r="F251" i="9"/>
  <c r="B251" i="9" s="1"/>
  <c r="E251" i="9"/>
  <c r="M250" i="9"/>
  <c r="L250" i="9"/>
  <c r="F250" i="9"/>
  <c r="E250" i="9"/>
  <c r="B250" i="9"/>
  <c r="M249" i="9"/>
  <c r="F249" i="9" s="1"/>
  <c r="B249" i="9" s="1"/>
  <c r="L249" i="9"/>
  <c r="E249" i="9"/>
  <c r="M248" i="9"/>
  <c r="L248" i="9"/>
  <c r="F248" i="9"/>
  <c r="E248" i="9"/>
  <c r="B248" i="9" s="1"/>
  <c r="M247" i="9"/>
  <c r="F247" i="9" s="1"/>
  <c r="B247" i="9" s="1"/>
  <c r="L247" i="9"/>
  <c r="E247" i="9"/>
  <c r="M246" i="9"/>
  <c r="L246" i="9"/>
  <c r="F246" i="9" s="1"/>
  <c r="E246" i="9"/>
  <c r="B246" i="9" s="1"/>
  <c r="M245" i="9"/>
  <c r="L245" i="9"/>
  <c r="F245" i="9"/>
  <c r="E245" i="9"/>
  <c r="B245" i="9"/>
  <c r="M244" i="9"/>
  <c r="L244" i="9"/>
  <c r="F244" i="9" s="1"/>
  <c r="B244" i="9" s="1"/>
  <c r="E244" i="9"/>
  <c r="M243" i="9"/>
  <c r="L243" i="9"/>
  <c r="F243" i="9"/>
  <c r="B243" i="9" s="1"/>
  <c r="E243" i="9"/>
  <c r="M242" i="9"/>
  <c r="L242" i="9"/>
  <c r="F242" i="9"/>
  <c r="E242" i="9"/>
  <c r="B242" i="9"/>
  <c r="M241" i="9"/>
  <c r="F241" i="9" s="1"/>
  <c r="B241" i="9" s="1"/>
  <c r="L241" i="9"/>
  <c r="E241" i="9"/>
  <c r="M240" i="9"/>
  <c r="L240" i="9"/>
  <c r="F240" i="9"/>
  <c r="E240" i="9"/>
  <c r="B240" i="9" s="1"/>
  <c r="M239" i="9"/>
  <c r="F239" i="9" s="1"/>
  <c r="B239" i="9" s="1"/>
  <c r="L239" i="9"/>
  <c r="E239" i="9"/>
  <c r="M238" i="9"/>
  <c r="L238" i="9"/>
  <c r="F238" i="9" s="1"/>
  <c r="E238" i="9"/>
  <c r="B238" i="9" s="1"/>
  <c r="M237" i="9"/>
  <c r="L237" i="9"/>
  <c r="F237" i="9"/>
  <c r="E237" i="9"/>
  <c r="B237" i="9"/>
  <c r="M236" i="9"/>
  <c r="L236" i="9"/>
  <c r="E236" i="9"/>
  <c r="M235" i="9"/>
  <c r="L235" i="9"/>
  <c r="F235" i="9"/>
  <c r="B235" i="9" s="1"/>
  <c r="E235" i="9"/>
  <c r="M234" i="9"/>
  <c r="L234" i="9"/>
  <c r="F234" i="9"/>
  <c r="E234" i="9"/>
  <c r="B234" i="9"/>
  <c r="M233" i="9"/>
  <c r="F233" i="9" s="1"/>
  <c r="B233" i="9" s="1"/>
  <c r="L233" i="9"/>
  <c r="E233" i="9"/>
  <c r="M232" i="9"/>
  <c r="L232" i="9"/>
  <c r="F232" i="9"/>
  <c r="E232" i="9"/>
  <c r="B232" i="9" s="1"/>
  <c r="M231" i="9"/>
  <c r="F231" i="9" s="1"/>
  <c r="B231" i="9" s="1"/>
  <c r="L231" i="9"/>
  <c r="E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E171" i="9" s="1"/>
  <c r="B171" i="9" s="1"/>
  <c r="F171" i="9"/>
  <c r="H170" i="9"/>
  <c r="G170" i="9"/>
  <c r="E170" i="9" s="1"/>
  <c r="F170" i="9"/>
  <c r="B170" i="9"/>
  <c r="H169" i="9"/>
  <c r="G169" i="9"/>
  <c r="F169" i="9"/>
  <c r="E169" i="9"/>
  <c r="B169" i="9"/>
  <c r="H168" i="9"/>
  <c r="G168" i="9"/>
  <c r="E168" i="9" s="1"/>
  <c r="F168" i="9"/>
  <c r="H167" i="9"/>
  <c r="G167" i="9"/>
  <c r="F167" i="9"/>
  <c r="E167" i="9"/>
  <c r="B167" i="9" s="1"/>
  <c r="H166" i="9"/>
  <c r="E166" i="9" s="1"/>
  <c r="B166" i="9" s="1"/>
  <c r="G166" i="9"/>
  <c r="F166" i="9"/>
  <c r="H165" i="9"/>
  <c r="G165" i="9"/>
  <c r="F165" i="9"/>
  <c r="E165" i="9"/>
  <c r="B165" i="9" s="1"/>
  <c r="H164" i="9"/>
  <c r="G164" i="9"/>
  <c r="F164" i="9"/>
  <c r="E164" i="9"/>
  <c r="B164" i="9"/>
  <c r="H163" i="9"/>
  <c r="G163" i="9"/>
  <c r="E163" i="9" s="1"/>
  <c r="B163" i="9" s="1"/>
  <c r="F163" i="9"/>
  <c r="H162" i="9"/>
  <c r="G162" i="9"/>
  <c r="E162" i="9" s="1"/>
  <c r="B162" i="9" s="1"/>
  <c r="F162" i="9"/>
  <c r="H161" i="9"/>
  <c r="G161" i="9"/>
  <c r="F161" i="9"/>
  <c r="E161" i="9"/>
  <c r="B161" i="9"/>
  <c r="H160" i="9"/>
  <c r="G160" i="9"/>
  <c r="F160" i="9"/>
  <c r="H159" i="9"/>
  <c r="G159" i="9"/>
  <c r="F159" i="9"/>
  <c r="E159" i="9"/>
  <c r="B159" i="9" s="1"/>
  <c r="H158" i="9"/>
  <c r="E158" i="9" s="1"/>
  <c r="B158" i="9" s="1"/>
  <c r="G158" i="9"/>
  <c r="F158" i="9"/>
  <c r="H157" i="9"/>
  <c r="G157" i="9"/>
  <c r="E157" i="9" s="1"/>
  <c r="B157" i="9" s="1"/>
  <c r="F157" i="9"/>
  <c r="F156" i="9"/>
  <c r="H155" i="9"/>
  <c r="G155" i="9"/>
  <c r="F155" i="9"/>
  <c r="E155" i="9"/>
  <c r="B155" i="9" s="1"/>
  <c r="H154" i="9"/>
  <c r="E154" i="9" s="1"/>
  <c r="B154" i="9" s="1"/>
  <c r="G154" i="9"/>
  <c r="F154" i="9"/>
  <c r="H153" i="9"/>
  <c r="G153" i="9"/>
  <c r="E153" i="9" s="1"/>
  <c r="B153" i="9" s="1"/>
  <c r="F153" i="9"/>
  <c r="H152" i="9"/>
  <c r="G152" i="9"/>
  <c r="F152" i="9"/>
  <c r="E152" i="9"/>
  <c r="B152" i="9"/>
  <c r="H151" i="9"/>
  <c r="G151" i="9"/>
  <c r="E151" i="9" s="1"/>
  <c r="B151" i="9" s="1"/>
  <c r="F151" i="9"/>
  <c r="H150" i="9"/>
  <c r="G150" i="9"/>
  <c r="E150" i="9" s="1"/>
  <c r="B150" i="9" s="1"/>
  <c r="F150" i="9"/>
  <c r="H149" i="9"/>
  <c r="G149" i="9"/>
  <c r="F149" i="9"/>
  <c r="E149" i="9"/>
  <c r="B149" i="9"/>
  <c r="H148" i="9"/>
  <c r="G148" i="9"/>
  <c r="F148" i="9"/>
  <c r="H147" i="9"/>
  <c r="G147" i="9"/>
  <c r="F147" i="9"/>
  <c r="E147" i="9"/>
  <c r="B147" i="9" s="1"/>
  <c r="H146" i="9"/>
  <c r="E146" i="9" s="1"/>
  <c r="B146" i="9" s="1"/>
  <c r="G146" i="9"/>
  <c r="F146" i="9"/>
  <c r="H145" i="9"/>
  <c r="G145" i="9"/>
  <c r="F145" i="9"/>
  <c r="E145" i="9"/>
  <c r="B145" i="9" s="1"/>
  <c r="H144" i="9"/>
  <c r="G144" i="9"/>
  <c r="F144" i="9"/>
  <c r="E144" i="9"/>
  <c r="B144" i="9"/>
  <c r="H143" i="9"/>
  <c r="G143" i="9"/>
  <c r="E143" i="9" s="1"/>
  <c r="B143" i="9" s="1"/>
  <c r="F143" i="9"/>
  <c r="H142" i="9"/>
  <c r="G142" i="9"/>
  <c r="E142" i="9" s="1"/>
  <c r="B142" i="9" s="1"/>
  <c r="F142" i="9"/>
  <c r="H141" i="9"/>
  <c r="G141" i="9"/>
  <c r="F141" i="9"/>
  <c r="E141" i="9"/>
  <c r="B141" i="9"/>
  <c r="H140" i="9"/>
  <c r="G140" i="9"/>
  <c r="E140" i="9" s="1"/>
  <c r="B140" i="9" s="1"/>
  <c r="F140" i="9"/>
  <c r="H139" i="9"/>
  <c r="G139" i="9"/>
  <c r="F139" i="9"/>
  <c r="E139" i="9"/>
  <c r="B139" i="9" s="1"/>
  <c r="H138" i="9"/>
  <c r="E138" i="9" s="1"/>
  <c r="B138" i="9" s="1"/>
  <c r="G138" i="9"/>
  <c r="F138" i="9"/>
  <c r="H137" i="9"/>
  <c r="G137" i="9"/>
  <c r="F137" i="9"/>
  <c r="E137" i="9"/>
  <c r="B137" i="9" s="1"/>
  <c r="H136" i="9"/>
  <c r="G136" i="9"/>
  <c r="F136" i="9"/>
  <c r="E136" i="9"/>
  <c r="B136" i="9"/>
  <c r="H135" i="9"/>
  <c r="G135" i="9"/>
  <c r="E135" i="9" s="1"/>
  <c r="B135" i="9" s="1"/>
  <c r="F135" i="9"/>
  <c r="H134" i="9"/>
  <c r="G134" i="9"/>
  <c r="E134" i="9" s="1"/>
  <c r="F134" i="9"/>
  <c r="B134" i="9"/>
  <c r="H133" i="9"/>
  <c r="G133" i="9"/>
  <c r="F133" i="9"/>
  <c r="E133" i="9"/>
  <c r="B133" i="9"/>
  <c r="H132" i="9"/>
  <c r="G132" i="9"/>
  <c r="E132" i="9" s="1"/>
  <c r="F132" i="9"/>
  <c r="H131" i="9"/>
  <c r="G131" i="9"/>
  <c r="F131" i="9"/>
  <c r="E131" i="9"/>
  <c r="B131" i="9" s="1"/>
  <c r="H130" i="9"/>
  <c r="E130" i="9" s="1"/>
  <c r="B130" i="9" s="1"/>
  <c r="G130" i="9"/>
  <c r="F130" i="9"/>
  <c r="H129" i="9"/>
  <c r="G129" i="9"/>
  <c r="F129" i="9"/>
  <c r="E129" i="9"/>
  <c r="B129" i="9" s="1"/>
  <c r="H128" i="9"/>
  <c r="G128" i="9"/>
  <c r="F128" i="9"/>
  <c r="E128" i="9"/>
  <c r="B128" i="9"/>
  <c r="H127" i="9"/>
  <c r="G127" i="9"/>
  <c r="E127" i="9" s="1"/>
  <c r="B127" i="9" s="1"/>
  <c r="F127" i="9"/>
  <c r="H126" i="9"/>
  <c r="G126" i="9"/>
  <c r="E126" i="9" s="1"/>
  <c r="B126" i="9" s="1"/>
  <c r="F126" i="9"/>
  <c r="H125" i="9"/>
  <c r="G125" i="9"/>
  <c r="F125" i="9"/>
  <c r="E125" i="9"/>
  <c r="B125" i="9"/>
  <c r="H124" i="9"/>
  <c r="G124" i="9"/>
  <c r="F124" i="9"/>
  <c r="H123" i="9"/>
  <c r="G123" i="9"/>
  <c r="F123" i="9"/>
  <c r="E123" i="9"/>
  <c r="B123" i="9" s="1"/>
  <c r="H122" i="9"/>
  <c r="E122" i="9" s="1"/>
  <c r="B122" i="9" s="1"/>
  <c r="G122" i="9"/>
  <c r="F122" i="9"/>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c r="H116" i="9"/>
  <c r="E116" i="9" s="1"/>
  <c r="B116" i="9" s="1"/>
  <c r="G116" i="9"/>
  <c r="F116" i="9"/>
  <c r="H115" i="9"/>
  <c r="G115" i="9"/>
  <c r="F115" i="9"/>
  <c r="E115" i="9"/>
  <c r="B115" i="9" s="1"/>
  <c r="H114" i="9"/>
  <c r="E114" i="9" s="1"/>
  <c r="B114" i="9" s="1"/>
  <c r="G114" i="9"/>
  <c r="F114" i="9"/>
  <c r="H113" i="9"/>
  <c r="G113" i="9"/>
  <c r="E113" i="9" s="1"/>
  <c r="B113" i="9" s="1"/>
  <c r="F113" i="9"/>
  <c r="H112" i="9"/>
  <c r="G112" i="9"/>
  <c r="F112" i="9"/>
  <c r="E112" i="9"/>
  <c r="B112" i="9"/>
  <c r="H111" i="9"/>
  <c r="G111" i="9"/>
  <c r="E111" i="9" s="1"/>
  <c r="B111" i="9" s="1"/>
  <c r="F111" i="9"/>
  <c r="H110" i="9"/>
  <c r="G110" i="9"/>
  <c r="E110" i="9" s="1"/>
  <c r="F110" i="9"/>
  <c r="B110" i="9"/>
  <c r="H109" i="9"/>
  <c r="G109" i="9"/>
  <c r="F109" i="9"/>
  <c r="E109" i="9"/>
  <c r="B109" i="9"/>
  <c r="H108" i="9"/>
  <c r="E108" i="9" s="1"/>
  <c r="G108" i="9"/>
  <c r="F108" i="9"/>
  <c r="H107" i="9"/>
  <c r="G107" i="9"/>
  <c r="F107" i="9"/>
  <c r="E107" i="9"/>
  <c r="B107" i="9" s="1"/>
  <c r="H106" i="9"/>
  <c r="E106" i="9" s="1"/>
  <c r="B106" i="9" s="1"/>
  <c r="G106" i="9"/>
  <c r="F106" i="9"/>
  <c r="H105" i="9"/>
  <c r="G105" i="9"/>
  <c r="F105" i="9"/>
  <c r="E105" i="9"/>
  <c r="B105" i="9" s="1"/>
  <c r="H104" i="9"/>
  <c r="G104" i="9"/>
  <c r="F104" i="9"/>
  <c r="E104" i="9"/>
  <c r="B104" i="9"/>
  <c r="H103" i="9"/>
  <c r="G103" i="9"/>
  <c r="E103" i="9" s="1"/>
  <c r="B103" i="9" s="1"/>
  <c r="F103" i="9"/>
  <c r="H102" i="9"/>
  <c r="G102" i="9"/>
  <c r="E102" i="9" s="1"/>
  <c r="F102" i="9"/>
  <c r="B102" i="9"/>
  <c r="H101" i="9"/>
  <c r="G101" i="9"/>
  <c r="F101" i="9"/>
  <c r="E101" i="9"/>
  <c r="B101" i="9"/>
  <c r="H100" i="9"/>
  <c r="G100" i="9"/>
  <c r="E100" i="9" s="1"/>
  <c r="F100" i="9"/>
  <c r="H99" i="9"/>
  <c r="G99" i="9"/>
  <c r="F99" i="9"/>
  <c r="E99" i="9"/>
  <c r="B99" i="9" s="1"/>
  <c r="H98" i="9"/>
  <c r="E98" i="9" s="1"/>
  <c r="B98" i="9" s="1"/>
  <c r="G98" i="9"/>
  <c r="F98" i="9"/>
  <c r="H97" i="9"/>
  <c r="G97" i="9"/>
  <c r="E97" i="9" s="1"/>
  <c r="B97" i="9" s="1"/>
  <c r="F97" i="9"/>
  <c r="H96" i="9"/>
  <c r="G96" i="9"/>
  <c r="F96" i="9"/>
  <c r="E96" i="9"/>
  <c r="B96" i="9"/>
  <c r="H95" i="9"/>
  <c r="G95" i="9"/>
  <c r="E95" i="9" s="1"/>
  <c r="B95" i="9" s="1"/>
  <c r="F95" i="9"/>
  <c r="H94" i="9"/>
  <c r="G94" i="9"/>
  <c r="E94" i="9" s="1"/>
  <c r="F94" i="9"/>
  <c r="B94" i="9"/>
  <c r="H93" i="9"/>
  <c r="G93" i="9"/>
  <c r="F93" i="9"/>
  <c r="E93" i="9"/>
  <c r="B93" i="9"/>
  <c r="H92" i="9"/>
  <c r="G92" i="9"/>
  <c r="E92" i="9" s="1"/>
  <c r="F92" i="9"/>
  <c r="H91" i="9"/>
  <c r="G91" i="9"/>
  <c r="F91" i="9"/>
  <c r="E91" i="9"/>
  <c r="B91" i="9" s="1"/>
  <c r="H90" i="9"/>
  <c r="E90" i="9" s="1"/>
  <c r="B90" i="9" s="1"/>
  <c r="G90" i="9"/>
  <c r="F90" i="9"/>
  <c r="H89" i="9"/>
  <c r="G89" i="9"/>
  <c r="E89" i="9" s="1"/>
  <c r="B89" i="9" s="1"/>
  <c r="F89" i="9"/>
  <c r="H88" i="9"/>
  <c r="G88" i="9"/>
  <c r="F88" i="9"/>
  <c r="E88" i="9"/>
  <c r="B88" i="9"/>
  <c r="H87" i="9"/>
  <c r="G87" i="9"/>
  <c r="E87" i="9" s="1"/>
  <c r="B87" i="9" s="1"/>
  <c r="F87" i="9"/>
  <c r="H86" i="9"/>
  <c r="G86" i="9"/>
  <c r="E86" i="9" s="1"/>
  <c r="B86" i="9" s="1"/>
  <c r="F86" i="9"/>
  <c r="H85" i="9"/>
  <c r="G85" i="9"/>
  <c r="F85" i="9"/>
  <c r="E85" i="9"/>
  <c r="B85" i="9"/>
  <c r="H84" i="9"/>
  <c r="E84" i="9" s="1"/>
  <c r="B84" i="9" s="1"/>
  <c r="G84" i="9"/>
  <c r="F84" i="9"/>
  <c r="H83" i="9"/>
  <c r="G83" i="9"/>
  <c r="F83" i="9"/>
  <c r="E83" i="9"/>
  <c r="B83" i="9" s="1"/>
  <c r="H82" i="9"/>
  <c r="E82" i="9" s="1"/>
  <c r="B82" i="9" s="1"/>
  <c r="G82" i="9"/>
  <c r="F82" i="9"/>
  <c r="H81" i="9"/>
  <c r="G81" i="9"/>
  <c r="F81" i="9"/>
  <c r="E81" i="9"/>
  <c r="B81" i="9" s="1"/>
  <c r="H80" i="9"/>
  <c r="G80" i="9"/>
  <c r="F80" i="9"/>
  <c r="E80" i="9"/>
  <c r="B80" i="9"/>
  <c r="H79" i="9"/>
  <c r="G79" i="9"/>
  <c r="E79" i="9" s="1"/>
  <c r="B79" i="9" s="1"/>
  <c r="F79" i="9"/>
  <c r="H78" i="9"/>
  <c r="G78" i="9"/>
  <c r="E78" i="9" s="1"/>
  <c r="B78" i="9" s="1"/>
  <c r="F78" i="9"/>
  <c r="H77" i="9"/>
  <c r="G77" i="9"/>
  <c r="F77" i="9"/>
  <c r="E77" i="9"/>
  <c r="B77" i="9"/>
  <c r="H76" i="9"/>
  <c r="E76" i="9" s="1"/>
  <c r="B76" i="9" s="1"/>
  <c r="G76" i="9"/>
  <c r="F76" i="9"/>
  <c r="H75" i="9"/>
  <c r="G75" i="9"/>
  <c r="F75" i="9"/>
  <c r="E75" i="9"/>
  <c r="B75" i="9" s="1"/>
  <c r="H74" i="9"/>
  <c r="E74" i="9" s="1"/>
  <c r="B74" i="9" s="1"/>
  <c r="G74" i="9"/>
  <c r="F74" i="9"/>
  <c r="H73" i="9"/>
  <c r="G73" i="9"/>
  <c r="F73" i="9"/>
  <c r="E73" i="9"/>
  <c r="B73" i="9" s="1"/>
  <c r="H72" i="9"/>
  <c r="G72" i="9"/>
  <c r="F72" i="9"/>
  <c r="E72" i="9"/>
  <c r="B72" i="9"/>
  <c r="H71" i="9"/>
  <c r="G71" i="9"/>
  <c r="E71" i="9" s="1"/>
  <c r="B71" i="9" s="1"/>
  <c r="F71" i="9"/>
  <c r="H70" i="9"/>
  <c r="G70" i="9"/>
  <c r="E70" i="9" s="1"/>
  <c r="F70" i="9"/>
  <c r="B70" i="9"/>
  <c r="H69" i="9"/>
  <c r="G69" i="9"/>
  <c r="F69" i="9"/>
  <c r="E69" i="9"/>
  <c r="B69" i="9"/>
  <c r="H68" i="9"/>
  <c r="E68" i="9" s="1"/>
  <c r="G68" i="9"/>
  <c r="F68" i="9"/>
  <c r="H67" i="9"/>
  <c r="G67" i="9"/>
  <c r="F67" i="9"/>
  <c r="E67" i="9"/>
  <c r="B67" i="9" s="1"/>
  <c r="H66" i="9"/>
  <c r="E66" i="9" s="1"/>
  <c r="B66" i="9" s="1"/>
  <c r="G66" i="9"/>
  <c r="F66" i="9"/>
  <c r="H65" i="9"/>
  <c r="G65" i="9"/>
  <c r="F65" i="9"/>
  <c r="E65" i="9"/>
  <c r="B65" i="9" s="1"/>
  <c r="H64" i="9"/>
  <c r="G64" i="9"/>
  <c r="F64" i="9"/>
  <c r="E64" i="9"/>
  <c r="B64" i="9"/>
  <c r="H63" i="9"/>
  <c r="G63" i="9"/>
  <c r="E63" i="9" s="1"/>
  <c r="B63" i="9" s="1"/>
  <c r="F63" i="9"/>
  <c r="H62" i="9"/>
  <c r="G62" i="9"/>
  <c r="E62" i="9" s="1"/>
  <c r="B62" i="9" s="1"/>
  <c r="F62" i="9"/>
  <c r="H61" i="9"/>
  <c r="G61" i="9"/>
  <c r="F61" i="9"/>
  <c r="E61" i="9"/>
  <c r="B61" i="9"/>
  <c r="H60" i="9"/>
  <c r="E60" i="9" s="1"/>
  <c r="B60" i="9" s="1"/>
  <c r="G60" i="9"/>
  <c r="F60" i="9"/>
  <c r="H59" i="9"/>
  <c r="G59" i="9"/>
  <c r="F59" i="9"/>
  <c r="E59" i="9"/>
  <c r="B59" i="9" s="1"/>
  <c r="H58" i="9"/>
  <c r="E58" i="9" s="1"/>
  <c r="B58" i="9" s="1"/>
  <c r="G58" i="9"/>
  <c r="F58" i="9"/>
  <c r="H57" i="9"/>
  <c r="G57" i="9"/>
  <c r="E57" i="9" s="1"/>
  <c r="B57" i="9" s="1"/>
  <c r="F57" i="9"/>
  <c r="H56" i="9"/>
  <c r="G56" i="9"/>
  <c r="F56" i="9"/>
  <c r="E56" i="9"/>
  <c r="B56" i="9"/>
  <c r="H55" i="9"/>
  <c r="G55" i="9"/>
  <c r="E55" i="9" s="1"/>
  <c r="B55" i="9" s="1"/>
  <c r="F55" i="9"/>
  <c r="H54" i="9"/>
  <c r="G54" i="9"/>
  <c r="E54" i="9" s="1"/>
  <c r="B54" i="9" s="1"/>
  <c r="F54" i="9"/>
  <c r="H53" i="9"/>
  <c r="G53" i="9"/>
  <c r="F53" i="9"/>
  <c r="E53" i="9"/>
  <c r="B53" i="9"/>
  <c r="H52" i="9"/>
  <c r="G52" i="9"/>
  <c r="E52" i="9" s="1"/>
  <c r="B52" i="9" s="1"/>
  <c r="F52" i="9"/>
  <c r="H51" i="9"/>
  <c r="G51" i="9"/>
  <c r="F51" i="9"/>
  <c r="E51" i="9"/>
  <c r="B51" i="9" s="1"/>
  <c r="H50" i="9"/>
  <c r="E50" i="9" s="1"/>
  <c r="B50" i="9" s="1"/>
  <c r="G50" i="9"/>
  <c r="F50" i="9"/>
  <c r="H49" i="9"/>
  <c r="G49" i="9"/>
  <c r="E49" i="9" s="1"/>
  <c r="B49" i="9" s="1"/>
  <c r="F49" i="9"/>
  <c r="H48" i="9"/>
  <c r="G48" i="9"/>
  <c r="F48" i="9"/>
  <c r="E48" i="9"/>
  <c r="B48" i="9"/>
  <c r="H47" i="9"/>
  <c r="G47" i="9"/>
  <c r="E47" i="9" s="1"/>
  <c r="B47" i="9" s="1"/>
  <c r="F47" i="9"/>
  <c r="H46" i="9"/>
  <c r="G46" i="9"/>
  <c r="E46" i="9" s="1"/>
  <c r="F46" i="9"/>
  <c r="B46" i="9"/>
  <c r="H45" i="9"/>
  <c r="G45" i="9"/>
  <c r="F45" i="9"/>
  <c r="E45" i="9"/>
  <c r="B45" i="9"/>
  <c r="H44" i="9"/>
  <c r="G44" i="9"/>
  <c r="E44" i="9" s="1"/>
  <c r="F44" i="9"/>
  <c r="H43" i="9"/>
  <c r="G43" i="9"/>
  <c r="F43" i="9"/>
  <c r="E43" i="9"/>
  <c r="B43" i="9" s="1"/>
  <c r="H42" i="9"/>
  <c r="E42" i="9" s="1"/>
  <c r="B42" i="9" s="1"/>
  <c r="G42" i="9"/>
  <c r="F42" i="9"/>
  <c r="H41" i="9"/>
  <c r="G41" i="9"/>
  <c r="F41" i="9"/>
  <c r="E41" i="9"/>
  <c r="B41" i="9" s="1"/>
  <c r="H40" i="9"/>
  <c r="G40" i="9"/>
  <c r="F40" i="9"/>
  <c r="E40" i="9"/>
  <c r="B40" i="9"/>
  <c r="H39" i="9"/>
  <c r="G39" i="9"/>
  <c r="E39" i="9" s="1"/>
  <c r="B39" i="9" s="1"/>
  <c r="F39" i="9"/>
  <c r="H38" i="9"/>
  <c r="G38" i="9"/>
  <c r="E38" i="9" s="1"/>
  <c r="F38" i="9"/>
  <c r="B38" i="9"/>
  <c r="H37" i="9"/>
  <c r="G37" i="9"/>
  <c r="F37" i="9"/>
  <c r="H36" i="9"/>
  <c r="G36" i="9"/>
  <c r="F36" i="9"/>
  <c r="H35" i="9"/>
  <c r="G35" i="9"/>
  <c r="F35" i="9"/>
  <c r="E35" i="9"/>
  <c r="B35" i="9" s="1"/>
  <c r="H34" i="9"/>
  <c r="E34" i="9" s="1"/>
  <c r="B34" i="9" s="1"/>
  <c r="G34" i="9"/>
  <c r="F34" i="9"/>
  <c r="H33" i="9"/>
  <c r="G33" i="9"/>
  <c r="E33" i="9" s="1"/>
  <c r="B33" i="9" s="1"/>
  <c r="F33" i="9"/>
  <c r="H32" i="9"/>
  <c r="G32" i="9"/>
  <c r="F32" i="9"/>
  <c r="E32" i="9"/>
  <c r="B32" i="9"/>
  <c r="H31" i="9"/>
  <c r="G31" i="9"/>
  <c r="E31" i="9" s="1"/>
  <c r="B31" i="9" s="1"/>
  <c r="F31" i="9"/>
  <c r="H30" i="9"/>
  <c r="G30" i="9"/>
  <c r="E30" i="9" s="1"/>
  <c r="F30" i="9"/>
  <c r="B30" i="9"/>
  <c r="H29" i="9"/>
  <c r="G29" i="9"/>
  <c r="F29" i="9"/>
  <c r="E29" i="9"/>
  <c r="B29" i="9"/>
  <c r="H28" i="9"/>
  <c r="E28" i="9" s="1"/>
  <c r="G28" i="9"/>
  <c r="F28" i="9"/>
  <c r="H27" i="9"/>
  <c r="G27" i="9"/>
  <c r="F27" i="9"/>
  <c r="E27" i="9"/>
  <c r="B27" i="9" s="1"/>
  <c r="H26" i="9"/>
  <c r="E26" i="9" s="1"/>
  <c r="B26" i="9" s="1"/>
  <c r="G26" i="9"/>
  <c r="F26" i="9"/>
  <c r="H25" i="9"/>
  <c r="G25" i="9"/>
  <c r="E25" i="9" s="1"/>
  <c r="B25" i="9" s="1"/>
  <c r="F25" i="9"/>
  <c r="F24" i="9"/>
  <c r="F4" i="9"/>
  <c r="O3" i="9"/>
  <c r="G296" i="9" s="1"/>
  <c r="I3" i="9"/>
  <c r="H3" i="9"/>
  <c r="G3" i="9"/>
  <c r="D104" i="8"/>
  <c r="C1681" i="1" s="1"/>
  <c r="H1681" i="1" s="1"/>
  <c r="D97" i="8"/>
  <c r="D92" i="8"/>
  <c r="D87" i="8"/>
  <c r="D82" i="8"/>
  <c r="D77" i="8"/>
  <c r="D72" i="8"/>
  <c r="D67" i="8"/>
  <c r="D62" i="8"/>
  <c r="D57" i="8"/>
  <c r="D52" i="8"/>
  <c r="D46" i="8"/>
  <c r="D37" i="8"/>
  <c r="D27" i="8"/>
  <c r="D25" i="8"/>
  <c r="D18" i="8"/>
  <c r="D8" i="8"/>
  <c r="D6" i="8"/>
  <c r="C1583" i="1" s="1"/>
  <c r="H1583" i="1" s="1"/>
  <c r="E44" i="7"/>
  <c r="D44" i="7"/>
  <c r="E39" i="7"/>
  <c r="D39" i="7"/>
  <c r="D38" i="7" s="1"/>
  <c r="E38" i="7"/>
  <c r="E30" i="7"/>
  <c r="D30" i="7"/>
  <c r="E23" i="7"/>
  <c r="D23" i="7"/>
  <c r="E22" i="7"/>
  <c r="D22" i="7"/>
  <c r="E14" i="7"/>
  <c r="E6" i="7" s="1"/>
  <c r="E5" i="7" s="1"/>
  <c r="D14" i="7"/>
  <c r="E7" i="7"/>
  <c r="D7" i="7"/>
  <c r="D6"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D70" i="5"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E7" i="5" s="1"/>
  <c r="D19" i="5"/>
  <c r="F18" i="5"/>
  <c r="F17" i="5"/>
  <c r="F16" i="5"/>
  <c r="F15" i="5"/>
  <c r="F14" i="5"/>
  <c r="E13" i="5"/>
  <c r="D13" i="5"/>
  <c r="F13"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E630" i="4"/>
  <c r="D630" i="4"/>
  <c r="F630" i="4" s="1"/>
  <c r="D629" i="4"/>
  <c r="F629"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D516" i="1"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1" i="4"/>
  <c r="F500" i="4"/>
  <c r="F499" i="4"/>
  <c r="F498" i="4"/>
  <c r="E497" i="4"/>
  <c r="D497" i="4"/>
  <c r="F497" i="4" s="1"/>
  <c r="F496" i="4"/>
  <c r="F495" i="4"/>
  <c r="F494" i="4"/>
  <c r="F493" i="4"/>
  <c r="E492" i="4"/>
  <c r="D492" i="4"/>
  <c r="F492" i="4" s="1"/>
  <c r="F490" i="4"/>
  <c r="F489" i="4"/>
  <c r="E488" i="4"/>
  <c r="E479" i="4" s="1"/>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F428" i="4" s="1"/>
  <c r="E427" i="4"/>
  <c r="D427" i="4"/>
  <c r="C422" i="1" s="1"/>
  <c r="H422" i="1" s="1"/>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68" i="1" s="1"/>
  <c r="D374" i="4"/>
  <c r="F372" i="4"/>
  <c r="F371" i="4"/>
  <c r="F370" i="4"/>
  <c r="F369" i="4"/>
  <c r="F368" i="4"/>
  <c r="F367" i="4"/>
  <c r="E366" i="4"/>
  <c r="D366" i="4"/>
  <c r="F366" i="4" s="1"/>
  <c r="F365" i="4"/>
  <c r="F364" i="4"/>
  <c r="F363" i="4"/>
  <c r="E362" i="4"/>
  <c r="D362" i="4"/>
  <c r="F362" i="4" s="1"/>
  <c r="E361" i="4"/>
  <c r="F359" i="4"/>
  <c r="E358" i="4"/>
  <c r="D358" i="4"/>
  <c r="F358" i="4" s="1"/>
  <c r="F357" i="4"/>
  <c r="F356" i="4"/>
  <c r="E355" i="4"/>
  <c r="D355" i="4"/>
  <c r="F355" i="4" s="1"/>
  <c r="E354" i="4"/>
  <c r="D354" i="4"/>
  <c r="F354" i="4" s="1"/>
  <c r="F353" i="4"/>
  <c r="F352" i="4"/>
  <c r="F351" i="4"/>
  <c r="F350" i="4"/>
  <c r="E349" i="4"/>
  <c r="D349" i="4"/>
  <c r="F349" i="4" s="1"/>
  <c r="F348" i="4"/>
  <c r="F347" i="4"/>
  <c r="E346" i="4"/>
  <c r="E321" i="4" s="1"/>
  <c r="D316"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E262"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E221" i="4" s="1"/>
  <c r="D217" i="1" s="1"/>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E164"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0" i="1" s="1"/>
  <c r="D74" i="4"/>
  <c r="F74" i="4" s="1"/>
  <c r="F73" i="4"/>
  <c r="F72" i="4"/>
  <c r="E71" i="4"/>
  <c r="D71" i="4"/>
  <c r="F71" i="4" s="1"/>
  <c r="F70" i="4"/>
  <c r="F69" i="4"/>
  <c r="E68" i="4"/>
  <c r="D64" i="1" s="1"/>
  <c r="D68" i="4"/>
  <c r="F68" i="4" s="1"/>
  <c r="F67" i="4"/>
  <c r="F66" i="4"/>
  <c r="F65" i="4"/>
  <c r="E64" i="4"/>
  <c r="D64" i="4"/>
  <c r="F64" i="4" s="1"/>
  <c r="F63" i="4"/>
  <c r="F62" i="4"/>
  <c r="E61" i="4"/>
  <c r="D57" i="1" s="1"/>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G27" i="3"/>
  <c r="B27" i="3"/>
  <c r="G25" i="3"/>
  <c r="B25" i="3"/>
  <c r="G24" i="3"/>
  <c r="B24" i="3"/>
  <c r="G23" i="3"/>
  <c r="B23" i="3"/>
  <c r="I22"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D1578" i="1"/>
  <c r="C1578" i="1"/>
  <c r="D1577" i="1"/>
  <c r="C1577" i="1"/>
  <c r="H1577" i="1" s="1"/>
  <c r="D1576" i="1"/>
  <c r="C1576" i="1"/>
  <c r="D1575" i="1"/>
  <c r="C1575" i="1"/>
  <c r="D1574" i="1"/>
  <c r="C1574" i="1"/>
  <c r="D1573" i="1"/>
  <c r="C1573" i="1"/>
  <c r="J1573" i="1" s="1"/>
  <c r="D1572" i="1"/>
  <c r="C1572" i="1"/>
  <c r="D1571" i="1"/>
  <c r="C1571" i="1"/>
  <c r="D1570" i="1"/>
  <c r="C1570" i="1"/>
  <c r="D1569" i="1"/>
  <c r="C1569" i="1"/>
  <c r="J1569" i="1" s="1"/>
  <c r="D1568" i="1"/>
  <c r="C1568" i="1"/>
  <c r="D1567" i="1"/>
  <c r="C1567" i="1"/>
  <c r="D1566" i="1"/>
  <c r="C1566" i="1"/>
  <c r="D1565" i="1"/>
  <c r="C1565" i="1"/>
  <c r="J1565" i="1" s="1"/>
  <c r="D1564" i="1"/>
  <c r="C1564" i="1"/>
  <c r="D1563" i="1"/>
  <c r="C1563" i="1"/>
  <c r="D1562" i="1"/>
  <c r="C1562" i="1"/>
  <c r="D1561" i="1"/>
  <c r="C1561" i="1"/>
  <c r="J1561" i="1" s="1"/>
  <c r="D1560" i="1"/>
  <c r="C1560" i="1"/>
  <c r="D1559" i="1"/>
  <c r="C1559" i="1"/>
  <c r="D1558" i="1"/>
  <c r="C1558" i="1"/>
  <c r="D1557" i="1"/>
  <c r="C1557" i="1"/>
  <c r="J1557" i="1" s="1"/>
  <c r="D1556" i="1"/>
  <c r="C1556" i="1"/>
  <c r="D1555" i="1"/>
  <c r="C1555" i="1"/>
  <c r="D1554" i="1"/>
  <c r="C1554" i="1"/>
  <c r="D1553" i="1"/>
  <c r="C1553" i="1"/>
  <c r="J1553" i="1" s="1"/>
  <c r="D1552" i="1"/>
  <c r="C1552" i="1"/>
  <c r="D1551" i="1"/>
  <c r="C1551" i="1"/>
  <c r="D1550" i="1"/>
  <c r="C1550" i="1"/>
  <c r="D1549" i="1"/>
  <c r="C1549" i="1"/>
  <c r="J1549" i="1" s="1"/>
  <c r="D1548" i="1"/>
  <c r="C1548" i="1"/>
  <c r="D1547" i="1"/>
  <c r="C1547" i="1"/>
  <c r="D1546" i="1"/>
  <c r="C1546" i="1"/>
  <c r="D1545" i="1"/>
  <c r="C1545" i="1"/>
  <c r="J1545" i="1" s="1"/>
  <c r="D1544" i="1"/>
  <c r="C1544" i="1"/>
  <c r="D1543" i="1"/>
  <c r="C1543" i="1"/>
  <c r="D1542" i="1"/>
  <c r="C1542" i="1"/>
  <c r="D1541" i="1"/>
  <c r="C1541" i="1"/>
  <c r="J1541" i="1" s="1"/>
  <c r="D1540" i="1"/>
  <c r="C1540" i="1"/>
  <c r="D1539" i="1"/>
  <c r="C1539"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D1386" i="1"/>
  <c r="C1386" i="1"/>
  <c r="H1386" i="1" s="1"/>
  <c r="D1385" i="1"/>
  <c r="C1385" i="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D1340" i="1"/>
  <c r="C1340" i="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C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C1259"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C1185" i="1"/>
  <c r="D1184" i="1"/>
  <c r="C1184" i="1"/>
  <c r="H1184" i="1" s="1"/>
  <c r="D1183" i="1"/>
  <c r="C1183" i="1"/>
  <c r="H1183"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1" i="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C615" i="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H590" i="1" s="1"/>
  <c r="D589" i="1"/>
  <c r="C589" i="1"/>
  <c r="H589" i="1" s="1"/>
  <c r="C588" i="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C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3" i="1"/>
  <c r="C423" i="1"/>
  <c r="H423" i="1" s="1"/>
  <c r="D422" i="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C253" i="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0" i="1"/>
  <c r="C220" i="1"/>
  <c r="H220" i="1" s="1"/>
  <c r="D219" i="1"/>
  <c r="C219" i="1"/>
  <c r="H219" i="1" s="1"/>
  <c r="D218" i="1"/>
  <c r="C218" i="1"/>
  <c r="H218"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69" i="1"/>
  <c r="C69" i="1"/>
  <c r="H69" i="1" s="1"/>
  <c r="D68" i="1"/>
  <c r="C68" i="1"/>
  <c r="H68" i="1" s="1"/>
  <c r="D67" i="1"/>
  <c r="C67" i="1"/>
  <c r="H67" i="1" s="1"/>
  <c r="D66" i="1"/>
  <c r="C66" i="1"/>
  <c r="H66" i="1" s="1"/>
  <c r="D65" i="1"/>
  <c r="C65" i="1"/>
  <c r="H65" i="1" s="1"/>
  <c r="D63" i="1"/>
  <c r="C63" i="1"/>
  <c r="H63" i="1" s="1"/>
  <c r="D62" i="1"/>
  <c r="C62" i="1"/>
  <c r="H62" i="1" s="1"/>
  <c r="D61" i="1"/>
  <c r="C61" i="1"/>
  <c r="H61" i="1" s="1"/>
  <c r="D60" i="1"/>
  <c r="C60" i="1"/>
  <c r="H60" i="1" s="1"/>
  <c r="D59" i="1"/>
  <c r="C59" i="1"/>
  <c r="H59" i="1" s="1"/>
  <c r="D58" i="1"/>
  <c r="C58" i="1"/>
  <c r="H58" i="1" s="1"/>
  <c r="C57" i="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D31" i="1"/>
  <c r="C31" i="1"/>
  <c r="H31" i="1" s="1"/>
  <c r="D30" i="1"/>
  <c r="C30" i="1"/>
  <c r="H30" i="1" s="1"/>
  <c r="D29" i="1"/>
  <c r="C29" i="1"/>
  <c r="H29" i="1" s="1"/>
  <c r="D28" i="1"/>
  <c r="C28" i="1"/>
  <c r="H28" i="1" s="1"/>
  <c r="D27" i="1"/>
  <c r="C27" i="1"/>
  <c r="H27" i="1" s="1"/>
  <c r="D26" i="1"/>
  <c r="C26" i="1"/>
  <c r="H26" i="1" s="1"/>
  <c r="D25" i="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H1387" i="1" l="1"/>
  <c r="H1385" i="1"/>
  <c r="D51" i="8"/>
  <c r="E337" i="9"/>
  <c r="H1341" i="1"/>
  <c r="H1340" i="1"/>
  <c r="H1339" i="1"/>
  <c r="E320" i="9"/>
  <c r="B320" i="9" s="1"/>
  <c r="E307" i="9"/>
  <c r="B307" i="9" s="1"/>
  <c r="E326" i="9"/>
  <c r="B326" i="9" s="1"/>
  <c r="E37" i="9"/>
  <c r="B37" i="9" s="1"/>
  <c r="E322" i="9"/>
  <c r="B322" i="9" s="1"/>
  <c r="E324" i="9"/>
  <c r="B324" i="9" s="1"/>
  <c r="E311" i="9"/>
  <c r="B311" i="9" s="1"/>
  <c r="E36" i="9"/>
  <c r="B36" i="9" s="1"/>
  <c r="F236" i="9"/>
  <c r="B236" i="9" s="1"/>
  <c r="E329" i="9"/>
  <c r="B329" i="9" s="1"/>
  <c r="I33" i="3"/>
  <c r="D1538" i="1"/>
  <c r="D1075" i="1"/>
  <c r="D1259" i="1"/>
  <c r="E251" i="5"/>
  <c r="E152" i="4"/>
  <c r="E49" i="4"/>
  <c r="D45" i="1" s="1"/>
  <c r="F50" i="4"/>
  <c r="D49" i="4"/>
  <c r="F488" i="4"/>
  <c r="D479" i="4"/>
  <c r="F502" i="4"/>
  <c r="D491" i="4"/>
  <c r="F589" i="4"/>
  <c r="D584" i="4"/>
  <c r="B44" i="9"/>
  <c r="C64" i="1"/>
  <c r="H64" i="1" s="1"/>
  <c r="H1409" i="1"/>
  <c r="F44" i="4"/>
  <c r="D43" i="4"/>
  <c r="E360" i="4"/>
  <c r="B100" i="9"/>
  <c r="B108" i="9"/>
  <c r="H1300" i="1"/>
  <c r="H1185" i="1"/>
  <c r="H1538" i="1"/>
  <c r="J1542" i="1"/>
  <c r="J1546" i="1"/>
  <c r="J1550" i="1"/>
  <c r="J1554" i="1"/>
  <c r="J1558" i="1"/>
  <c r="J1562" i="1"/>
  <c r="J1566" i="1"/>
  <c r="J1570" i="1"/>
  <c r="J1574" i="1"/>
  <c r="J1578" i="1"/>
  <c r="C1639" i="1"/>
  <c r="H1639" i="1" s="1"/>
  <c r="E7" i="4"/>
  <c r="F165" i="4"/>
  <c r="D164" i="4"/>
  <c r="D221" i="4"/>
  <c r="E273" i="4"/>
  <c r="D269" i="1" s="1"/>
  <c r="E536" i="4"/>
  <c r="E584" i="4"/>
  <c r="D578" i="1" s="1"/>
  <c r="F277" i="5"/>
  <c r="D274" i="5"/>
  <c r="B92" i="9"/>
  <c r="E327" i="9"/>
  <c r="B327" i="9" s="1"/>
  <c r="H57" i="1"/>
  <c r="C221" i="1"/>
  <c r="H253" i="1"/>
  <c r="C383" i="1"/>
  <c r="H383" i="1" s="1"/>
  <c r="H615" i="1"/>
  <c r="I41" i="3"/>
  <c r="D153" i="4"/>
  <c r="D431" i="4"/>
  <c r="F255" i="5"/>
  <c r="D251" i="5"/>
  <c r="D114" i="6"/>
  <c r="B28" i="9"/>
  <c r="E148" i="9"/>
  <c r="B148" i="9" s="1"/>
  <c r="F374" i="4"/>
  <c r="D373" i="4"/>
  <c r="F70" i="5"/>
  <c r="C25" i="1"/>
  <c r="H25" i="1" s="1"/>
  <c r="D221" i="1"/>
  <c r="H1539" i="1"/>
  <c r="J1543" i="1"/>
  <c r="J1547" i="1"/>
  <c r="J1551" i="1"/>
  <c r="H1555" i="1"/>
  <c r="J1559" i="1"/>
  <c r="H1563" i="1"/>
  <c r="J1567" i="1"/>
  <c r="H1571" i="1"/>
  <c r="J1575" i="1"/>
  <c r="J1579" i="1"/>
  <c r="H28" i="3"/>
  <c r="F134" i="4"/>
  <c r="E430" i="4"/>
  <c r="F12" i="5"/>
  <c r="D7" i="5"/>
  <c r="H314" i="9"/>
  <c r="E88" i="5"/>
  <c r="D1093" i="1" s="1"/>
  <c r="C70" i="1"/>
  <c r="H70" i="1" s="1"/>
  <c r="C396" i="1"/>
  <c r="H396" i="1" s="1"/>
  <c r="C1075" i="1"/>
  <c r="H1075" i="1" s="1"/>
  <c r="C1207" i="1"/>
  <c r="H1207" i="1" s="1"/>
  <c r="H1259" i="1"/>
  <c r="C1431" i="1"/>
  <c r="H1431" i="1" s="1"/>
  <c r="F107" i="4"/>
  <c r="D106" i="4"/>
  <c r="F231" i="4"/>
  <c r="D230" i="4"/>
  <c r="F263" i="4"/>
  <c r="D262" i="4"/>
  <c r="F407" i="4"/>
  <c r="D406" i="4"/>
  <c r="D647" i="4"/>
  <c r="F6" i="6"/>
  <c r="D5" i="6"/>
  <c r="B132" i="9"/>
  <c r="B168" i="9"/>
  <c r="C4" i="1"/>
  <c r="H4" i="1" s="1"/>
  <c r="C32" i="1"/>
  <c r="H32" i="1" s="1"/>
  <c r="H516" i="1"/>
  <c r="H588" i="1"/>
  <c r="H1540" i="1"/>
  <c r="J1544" i="1"/>
  <c r="J1548" i="1"/>
  <c r="J1552" i="1"/>
  <c r="H1556" i="1"/>
  <c r="J1560" i="1"/>
  <c r="J1564" i="1"/>
  <c r="J1568" i="1"/>
  <c r="H1572" i="1"/>
  <c r="J1576" i="1"/>
  <c r="J1580" i="1"/>
  <c r="D7" i="4"/>
  <c r="E106" i="4"/>
  <c r="D102" i="1" s="1"/>
  <c r="E230" i="4"/>
  <c r="D226" i="1" s="1"/>
  <c r="E308" i="4"/>
  <c r="F346" i="4"/>
  <c r="D321" i="4"/>
  <c r="G156" i="9"/>
  <c r="E156" i="9" s="1"/>
  <c r="B156" i="9" s="1"/>
  <c r="D597" i="4"/>
  <c r="E178" i="5"/>
  <c r="E5" i="6"/>
  <c r="B68" i="9"/>
  <c r="E124" i="9"/>
  <c r="B124" i="9" s="1"/>
  <c r="E160" i="9"/>
  <c r="B160" i="9" s="1"/>
  <c r="F298" i="9"/>
  <c r="F63" i="5"/>
  <c r="F82" i="5"/>
  <c r="F126" i="4"/>
  <c r="F170" i="4"/>
  <c r="F274" i="4"/>
  <c r="D361" i="4"/>
  <c r="D571" i="4"/>
  <c r="G314" i="9"/>
  <c r="D119" i="5"/>
  <c r="F45" i="5"/>
  <c r="F71" i="5"/>
  <c r="F147" i="5"/>
  <c r="F181" i="5"/>
  <c r="F256" i="5"/>
  <c r="F291" i="5"/>
  <c r="F297" i="5"/>
  <c r="G346" i="9"/>
  <c r="E346" i="9" s="1"/>
  <c r="F129" i="4"/>
  <c r="F135" i="4"/>
  <c r="F154" i="4"/>
  <c r="D202" i="4"/>
  <c r="F19" i="5"/>
  <c r="B337" i="9"/>
  <c r="E597" i="4"/>
  <c r="D591" i="1" s="1"/>
  <c r="E296" i="9"/>
  <c r="B296" i="9" s="1"/>
  <c r="D125" i="4"/>
  <c r="D273" i="4"/>
  <c r="D309" i="4"/>
  <c r="D536" i="4"/>
  <c r="D88" i="5"/>
  <c r="D178" i="5"/>
  <c r="D219" i="5"/>
  <c r="D648" i="4"/>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203" i="5"/>
  <c r="F219" i="5"/>
  <c r="F5" i="6"/>
  <c r="D141" i="6"/>
  <c r="B346" i="9"/>
  <c r="E345" i="9"/>
  <c r="I10" i="3" s="1"/>
  <c r="D44" i="8"/>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639" i="1" l="1"/>
  <c r="D45" i="8"/>
  <c r="G344" i="9" s="1"/>
  <c r="E344" i="9" s="1"/>
  <c r="B344" i="9" s="1"/>
  <c r="C1628" i="1"/>
  <c r="G336" i="9"/>
  <c r="D177" i="5"/>
  <c r="C1182" i="1"/>
  <c r="F571" i="4"/>
  <c r="C565" i="1"/>
  <c r="F647" i="4"/>
  <c r="C641" i="1"/>
  <c r="E418" i="4"/>
  <c r="D413" i="1" s="1"/>
  <c r="D355" i="1"/>
  <c r="F491" i="4"/>
  <c r="C485" i="1"/>
  <c r="E299" i="4"/>
  <c r="I18" i="3"/>
  <c r="D148" i="1"/>
  <c r="F88" i="5"/>
  <c r="C1093" i="1"/>
  <c r="F361" i="4"/>
  <c r="D360" i="4"/>
  <c r="C356" i="1"/>
  <c r="E417" i="4"/>
  <c r="D412" i="1" s="1"/>
  <c r="D303" i="1"/>
  <c r="F406" i="4"/>
  <c r="C401" i="1"/>
  <c r="F7" i="5"/>
  <c r="H22" i="3"/>
  <c r="C1012" i="1"/>
  <c r="F114" i="6"/>
  <c r="H30" i="3"/>
  <c r="C1510" i="1"/>
  <c r="F43" i="4"/>
  <c r="C39" i="1"/>
  <c r="I25" i="3"/>
  <c r="D1255" i="1"/>
  <c r="F536" i="4"/>
  <c r="D535" i="4"/>
  <c r="C530" i="1"/>
  <c r="F202" i="4"/>
  <c r="C198" i="1"/>
  <c r="F251" i="5"/>
  <c r="H25" i="3"/>
  <c r="C1255" i="1"/>
  <c r="H221" i="1"/>
  <c r="E535" i="4"/>
  <c r="D530" i="1"/>
  <c r="F479" i="4"/>
  <c r="C473" i="1"/>
  <c r="F309" i="4"/>
  <c r="D308" i="4"/>
  <c r="C304" i="1"/>
  <c r="E141" i="6"/>
  <c r="I27" i="3"/>
  <c r="D1401" i="1"/>
  <c r="F262" i="4"/>
  <c r="C258" i="1"/>
  <c r="E639" i="4"/>
  <c r="D633" i="1" s="1"/>
  <c r="D424" i="1"/>
  <c r="D69" i="5"/>
  <c r="F228" i="9"/>
  <c r="B228" i="9" s="1"/>
  <c r="E310" i="9"/>
  <c r="B310" i="9" s="1"/>
  <c r="F273" i="4"/>
  <c r="C269" i="1"/>
  <c r="H336" i="9"/>
  <c r="E177" i="5"/>
  <c r="D1182" i="1"/>
  <c r="F7" i="4"/>
  <c r="C3" i="1"/>
  <c r="D6" i="4"/>
  <c r="F431" i="4"/>
  <c r="D430" i="4"/>
  <c r="C425" i="1"/>
  <c r="F221" i="4"/>
  <c r="C217" i="1"/>
  <c r="F49" i="4"/>
  <c r="C45" i="1"/>
  <c r="E69" i="5"/>
  <c r="F125" i="4"/>
  <c r="C121" i="1"/>
  <c r="F597" i="4"/>
  <c r="C591" i="1"/>
  <c r="F230" i="4"/>
  <c r="C226" i="1"/>
  <c r="F373" i="4"/>
  <c r="C368" i="1"/>
  <c r="D152" i="4"/>
  <c r="C149" i="1"/>
  <c r="F164" i="4"/>
  <c r="C160" i="1"/>
  <c r="F119" i="5"/>
  <c r="C1124" i="1"/>
  <c r="H27" i="3"/>
  <c r="C1401" i="1"/>
  <c r="F584" i="4"/>
  <c r="C578" i="1"/>
  <c r="G339" i="9"/>
  <c r="E339" i="9" s="1"/>
  <c r="B339" i="9" s="1"/>
  <c r="C1223" i="1"/>
  <c r="E314" i="9"/>
  <c r="B314" i="9" s="1"/>
  <c r="F321" i="4"/>
  <c r="C316" i="1"/>
  <c r="F106" i="4"/>
  <c r="C102" i="1"/>
  <c r="F274" i="5"/>
  <c r="C1278" i="1"/>
  <c r="E6" i="4"/>
  <c r="D3" i="1"/>
  <c r="F648" i="4"/>
  <c r="C642" i="1"/>
  <c r="G642" i="1" s="1"/>
  <c r="I39" i="3"/>
  <c r="C1621" i="1"/>
  <c r="G343" i="9"/>
  <c r="E343" i="9" s="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628" i="1" l="1"/>
  <c r="G1628" i="1"/>
  <c r="C1622" i="1"/>
  <c r="I40" i="3"/>
  <c r="K1481" i="9"/>
  <c r="I24" i="3"/>
  <c r="E176" i="5"/>
  <c r="D1180" i="1" s="1"/>
  <c r="D1181" i="1"/>
  <c r="H19" i="9"/>
  <c r="E19" i="9" s="1"/>
  <c r="B19" i="9" s="1"/>
  <c r="H39" i="1"/>
  <c r="G39" i="1"/>
  <c r="H1278" i="1"/>
  <c r="G1278" i="1"/>
  <c r="H425" i="1"/>
  <c r="G425" i="1"/>
  <c r="H258" i="1"/>
  <c r="G258" i="1"/>
  <c r="H473" i="1"/>
  <c r="G473" i="1"/>
  <c r="H198" i="1"/>
  <c r="G198" i="1"/>
  <c r="H401" i="1"/>
  <c r="G401" i="1"/>
  <c r="H641" i="1"/>
  <c r="G641" i="1"/>
  <c r="H1223" i="1"/>
  <c r="G1223" i="1"/>
  <c r="H578" i="1"/>
  <c r="G578" i="1"/>
  <c r="H149" i="1"/>
  <c r="G149" i="1"/>
  <c r="H121" i="1"/>
  <c r="G121" i="1"/>
  <c r="D639" i="4"/>
  <c r="C424" i="1"/>
  <c r="F430" i="4"/>
  <c r="H269" i="1"/>
  <c r="G269" i="1"/>
  <c r="H1510" i="1"/>
  <c r="G1510" i="1"/>
  <c r="D2" i="1"/>
  <c r="I17" i="3"/>
  <c r="E422" i="4"/>
  <c r="E300" i="4"/>
  <c r="D296" i="1" s="1"/>
  <c r="H102" i="1"/>
  <c r="G102" i="1"/>
  <c r="D299" i="4"/>
  <c r="H18" i="3"/>
  <c r="C148" i="1"/>
  <c r="F152" i="4"/>
  <c r="H530" i="1"/>
  <c r="G530" i="1"/>
  <c r="H565" i="1"/>
  <c r="G565" i="1"/>
  <c r="G1401" i="1"/>
  <c r="H1401" i="1"/>
  <c r="H368" i="1"/>
  <c r="G368" i="1"/>
  <c r="D1074" i="1"/>
  <c r="I23" i="3"/>
  <c r="E6" i="5"/>
  <c r="H17" i="3"/>
  <c r="C2" i="1"/>
  <c r="D422" i="4"/>
  <c r="D300" i="4"/>
  <c r="F6" i="4"/>
  <c r="E640" i="4"/>
  <c r="D634" i="1" s="1"/>
  <c r="D529" i="1"/>
  <c r="D640" i="4"/>
  <c r="C529" i="1"/>
  <c r="F535" i="4"/>
  <c r="D295" i="1"/>
  <c r="E423" i="4"/>
  <c r="E301" i="4"/>
  <c r="D297" i="1" s="1"/>
  <c r="H591" i="1"/>
  <c r="G591" i="1"/>
  <c r="H316" i="1"/>
  <c r="G316" i="1"/>
  <c r="H45" i="1"/>
  <c r="G45" i="1"/>
  <c r="H3" i="1"/>
  <c r="G3" i="1"/>
  <c r="D1537" i="1"/>
  <c r="I31" i="3"/>
  <c r="H1012" i="1"/>
  <c r="G1012" i="1"/>
  <c r="H356" i="1"/>
  <c r="G356" i="1"/>
  <c r="H485" i="1"/>
  <c r="G485" i="1"/>
  <c r="H1182" i="1"/>
  <c r="G1182" i="1"/>
  <c r="H1124" i="1"/>
  <c r="G1124" i="1"/>
  <c r="H226" i="1"/>
  <c r="G226" i="1"/>
  <c r="F69" i="5"/>
  <c r="H23" i="3"/>
  <c r="C1074" i="1"/>
  <c r="H304" i="1"/>
  <c r="G304" i="1"/>
  <c r="H1255" i="1"/>
  <c r="G1255" i="1"/>
  <c r="D418" i="4"/>
  <c r="C355" i="1"/>
  <c r="F360" i="4"/>
  <c r="F177" i="5"/>
  <c r="D176" i="5"/>
  <c r="H24" i="3"/>
  <c r="C1181" i="1"/>
  <c r="H160" i="1"/>
  <c r="G160" i="1"/>
  <c r="H1093" i="1"/>
  <c r="G1093" i="1"/>
  <c r="H217" i="1"/>
  <c r="G217" i="1"/>
  <c r="D417" i="4"/>
  <c r="C303" i="1"/>
  <c r="F308" i="4"/>
  <c r="D6" i="5"/>
  <c r="E336" i="9"/>
  <c r="B336" i="9" s="1"/>
  <c r="H642" i="1"/>
  <c r="B348" i="9"/>
  <c r="E347" i="9"/>
  <c r="H1537" i="1"/>
  <c r="G1537" i="1"/>
  <c r="H9" i="3"/>
  <c r="B343" i="9"/>
  <c r="E342" i="9"/>
  <c r="H1621" i="1"/>
  <c r="G1621" i="1"/>
  <c r="H1622" i="1" l="1"/>
  <c r="G1622" i="1"/>
  <c r="H11" i="3"/>
  <c r="N3" i="9" s="1"/>
  <c r="F176" i="5"/>
  <c r="C1180" i="1"/>
  <c r="H1074" i="1"/>
  <c r="G1074" i="1"/>
  <c r="E424" i="4"/>
  <c r="D419" i="1" s="1"/>
  <c r="E643" i="4"/>
  <c r="D417" i="1"/>
  <c r="H424" i="1"/>
  <c r="G424" i="1"/>
  <c r="F639" i="4"/>
  <c r="C633" i="1"/>
  <c r="F640" i="4"/>
  <c r="C634" i="1"/>
  <c r="H355" i="1"/>
  <c r="G355" i="1"/>
  <c r="H20" i="9"/>
  <c r="D418" i="1"/>
  <c r="E644" i="4"/>
  <c r="E425" i="4"/>
  <c r="D420" i="1" s="1"/>
  <c r="F300" i="4"/>
  <c r="C296" i="1"/>
  <c r="H148" i="1"/>
  <c r="G148" i="1"/>
  <c r="C1011" i="1"/>
  <c r="G306" i="9"/>
  <c r="E306" i="9" s="1"/>
  <c r="B306" i="9" s="1"/>
  <c r="G299" i="9"/>
  <c r="F6" i="5"/>
  <c r="F418" i="4"/>
  <c r="C413" i="1"/>
  <c r="F422" i="4"/>
  <c r="C417" i="1"/>
  <c r="D643" i="4"/>
  <c r="H299" i="9"/>
  <c r="D1011" i="1"/>
  <c r="G2" i="1"/>
  <c r="H2" i="1"/>
  <c r="C295" i="1"/>
  <c r="D301" i="4"/>
  <c r="F299" i="4"/>
  <c r="D423" i="4"/>
  <c r="F417" i="4"/>
  <c r="C412" i="1"/>
  <c r="H303" i="1"/>
  <c r="G303" i="1"/>
  <c r="H1181" i="1"/>
  <c r="G1181" i="1"/>
  <c r="H529" i="1"/>
  <c r="G529" i="1"/>
  <c r="K3" i="9"/>
  <c r="I9" i="3"/>
  <c r="I11" i="3" l="1"/>
  <c r="G20" i="9"/>
  <c r="E20" i="9" s="1"/>
  <c r="B20" i="9" s="1"/>
  <c r="D644" i="4"/>
  <c r="D425" i="4"/>
  <c r="F423" i="4"/>
  <c r="C418" i="1"/>
  <c r="C297" i="1"/>
  <c r="F301" i="4"/>
  <c r="H417" i="1"/>
  <c r="G417" i="1"/>
  <c r="C637" i="1"/>
  <c r="D645" i="4"/>
  <c r="F643" i="4"/>
  <c r="H295" i="1"/>
  <c r="G295" i="1"/>
  <c r="D637" i="1"/>
  <c r="E645" i="4"/>
  <c r="H413" i="1"/>
  <c r="G413" i="1"/>
  <c r="H296" i="1"/>
  <c r="G296" i="1"/>
  <c r="H634" i="1"/>
  <c r="G634" i="1"/>
  <c r="H8" i="3"/>
  <c r="M3" i="9" s="1"/>
  <c r="G1011" i="1"/>
  <c r="H1011" i="1"/>
  <c r="H412" i="1"/>
  <c r="G412" i="1"/>
  <c r="H633" i="1"/>
  <c r="G633" i="1"/>
  <c r="D424" i="4"/>
  <c r="E299" i="9"/>
  <c r="D638" i="1"/>
  <c r="E646" i="4"/>
  <c r="H1180" i="1"/>
  <c r="G1180" i="1"/>
  <c r="G334" i="9" l="1"/>
  <c r="H334" i="9"/>
  <c r="F424" i="4"/>
  <c r="C419" i="1"/>
  <c r="H297" i="1"/>
  <c r="G297" i="1"/>
  <c r="G418" i="1"/>
  <c r="H418" i="1"/>
  <c r="E649" i="4"/>
  <c r="D639" i="1"/>
  <c r="F645" i="4"/>
  <c r="C639" i="1"/>
  <c r="C420" i="1"/>
  <c r="F425" i="4"/>
  <c r="B299" i="9"/>
  <c r="G637" i="1"/>
  <c r="H637" i="1"/>
  <c r="D646" i="4"/>
  <c r="C638" i="1"/>
  <c r="F644" i="4"/>
  <c r="D640" i="1"/>
  <c r="E650" i="4"/>
  <c r="E334" i="9" l="1"/>
  <c r="B334" i="9" s="1"/>
  <c r="I19" i="3"/>
  <c r="D643" i="1"/>
  <c r="I20" i="3"/>
  <c r="D644" i="1"/>
  <c r="H420" i="1"/>
  <c r="G420" i="1"/>
  <c r="H639" i="1"/>
  <c r="G639" i="1"/>
  <c r="G638" i="1"/>
  <c r="H638" i="1"/>
  <c r="D650" i="4"/>
  <c r="F646" i="4"/>
  <c r="C640" i="1"/>
  <c r="G297" i="9"/>
  <c r="E297" i="9" s="1"/>
  <c r="B297" i="9" s="1"/>
  <c r="H419" i="1"/>
  <c r="G419" i="1"/>
  <c r="D649" i="4"/>
  <c r="E298" i="9" l="1"/>
  <c r="I8" i="3" s="1"/>
  <c r="H640" i="1"/>
  <c r="G640" i="1"/>
  <c r="H7" i="3"/>
  <c r="J3" i="9" s="1"/>
  <c r="J5" i="9" s="1"/>
  <c r="C644" i="1"/>
  <c r="F650" i="4"/>
  <c r="H20" i="3"/>
  <c r="F649" i="4"/>
  <c r="H19" i="3"/>
  <c r="C643" i="1"/>
  <c r="J10" i="9" l="1"/>
  <c r="J13" i="9"/>
  <c r="I5" i="9"/>
  <c r="I13" i="9"/>
  <c r="G16" i="9"/>
  <c r="I7" i="9"/>
  <c r="G18" i="9"/>
  <c r="E18" i="9" s="1"/>
  <c r="B18" i="9" s="1"/>
  <c r="L16" i="9"/>
  <c r="K7" i="9"/>
  <c r="J7" i="9"/>
  <c r="K12" i="9"/>
  <c r="K6" i="9"/>
  <c r="J17" i="9"/>
  <c r="J9" i="9"/>
  <c r="L15" i="9"/>
  <c r="I12" i="9"/>
  <c r="I9" i="9"/>
  <c r="J6" i="9"/>
  <c r="L293" i="9"/>
  <c r="F293" i="9" s="1"/>
  <c r="H644" i="1"/>
  <c r="G644" i="1"/>
  <c r="G22" i="9"/>
  <c r="K10" i="9"/>
  <c r="H21" i="9"/>
  <c r="H22" i="9"/>
  <c r="M15" i="9"/>
  <c r="H18" i="9"/>
  <c r="H15" i="9"/>
  <c r="K8" i="9"/>
  <c r="G295" i="9"/>
  <c r="G17" i="9"/>
  <c r="G15" i="9"/>
  <c r="E15" i="9" s="1"/>
  <c r="J11" i="9"/>
  <c r="J8" i="9"/>
  <c r="K5" i="9"/>
  <c r="H295" i="9"/>
  <c r="H16" i="9"/>
  <c r="E16" i="9" s="1"/>
  <c r="G21" i="9"/>
  <c r="K9" i="9"/>
  <c r="J12" i="9"/>
  <c r="I17" i="9"/>
  <c r="H17" i="9"/>
  <c r="K11" i="9"/>
  <c r="I6" i="9"/>
  <c r="M16" i="9"/>
  <c r="K13" i="9"/>
  <c r="I11" i="9"/>
  <c r="I8" i="9"/>
  <c r="H643" i="1"/>
  <c r="G643" i="1"/>
  <c r="B293" i="9"/>
  <c r="F23" i="9"/>
  <c r="F15" i="9" l="1"/>
  <c r="B15" i="9" s="1"/>
  <c r="F16" i="9"/>
  <c r="B16" i="9" s="1"/>
  <c r="E17" i="9"/>
  <c r="B17" i="9" s="1"/>
  <c r="E21" i="9"/>
  <c r="B21" i="9" s="1"/>
  <c r="E22" i="9"/>
  <c r="B22" i="9" s="1"/>
  <c r="E9" i="9"/>
  <c r="B9" i="9" s="1"/>
  <c r="E6" i="9"/>
  <c r="B6" i="9" s="1"/>
  <c r="E7" i="9"/>
  <c r="B7" i="9" s="1"/>
  <c r="E5" i="9"/>
  <c r="B5" i="9" s="1"/>
  <c r="E10" i="9"/>
  <c r="B10" i="9" s="1"/>
  <c r="E8" i="9"/>
  <c r="B8" i="9" s="1"/>
  <c r="E12" i="9"/>
  <c r="B12" i="9" s="1"/>
  <c r="E11" i="9"/>
  <c r="B11" i="9" s="1"/>
  <c r="E13" i="9"/>
  <c r="B13" i="9" s="1"/>
  <c r="E295" i="9"/>
  <c r="F14" i="9" l="1"/>
  <c r="F3" i="9" s="1"/>
  <c r="E14" i="9"/>
  <c r="I13" i="3" s="1"/>
  <c r="E4" i="9"/>
  <c r="B295" i="9"/>
  <c r="E23" i="9"/>
  <c r="I7" i="3" s="1"/>
  <c r="E3" i="9" l="1"/>
</calcChain>
</file>

<file path=xl/sharedStrings.xml><?xml version="1.0" encoding="utf-8"?>
<sst xmlns="http://schemas.openxmlformats.org/spreadsheetml/2006/main" count="4733" uniqueCount="3656">
  <si>
    <t>Obveznik:</t>
  </si>
  <si>
    <t xml:space="preserve">16596 - TEHNIČKA ŠKOLA ZA RAČUNALSTVO I MREŽNE DJELATNOSTI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</si>
  <si>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</si>
  <si>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</si>
  <si>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</si>
  <si>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</si>
  <si>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</si>
  <si>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</si>
  <si>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</si>
  <si>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</si>
  <si>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</si>
  <si>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</si>
  <si>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</si>
  <si>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</si>
  <si>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</si>
  <si>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</si>
  <si>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</si>
  <si>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</si>
  <si>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</si>
  <si>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</si>
  <si>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</si>
  <si>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</si>
  <si>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</si>
  <si>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</si>
  <si>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</si>
  <si>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</si>
  <si>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</si>
  <si>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</si>
  <si>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</si>
  <si>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</si>
  <si>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</si>
  <si>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</si>
  <si>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</si>
  <si>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</si>
  <si>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</si>
  <si>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</si>
  <si>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</si>
  <si>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</si>
  <si>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</si>
  <si>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</si>
  <si>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</si>
  <si>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</si>
  <si>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</si>
  <si>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</si>
  <si>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</si>
  <si>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</si>
  <si>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</si>
  <si>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</si>
  <si>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</si>
  <si>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</si>
  <si>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</si>
  <si>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</si>
  <si>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</si>
  <si>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</si>
  <si>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</si>
  <si>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</si>
  <si>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</si>
  <si>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</si>
  <si>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</si>
  <si>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</si>
  <si>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</si>
  <si>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</si>
  <si>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</si>
  <si>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</si>
  <si>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</si>
  <si>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</si>
  <si>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</si>
  <si>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</si>
  <si>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</si>
  <si>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</si>
  <si>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</si>
  <si>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</si>
  <si>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</si>
  <si>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</si>
  <si>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</si>
  <si>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</si>
  <si>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</si>
  <si>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</si>
  <si>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</si>
  <si>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</si>
  <si>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</si>
  <si>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</si>
  <si>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</si>
  <si>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</si>
  <si>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</si>
  <si>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</si>
  <si>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</si>
  <si>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</si>
  <si>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</si>
  <si>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</si>
  <si>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</si>
  <si>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</si>
  <si>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</si>
  <si>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</si>
  <si>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</si>
  <si>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</si>
  <si>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</si>
  <si>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</si>
  <si>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</si>
  <si>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</si>
  <si>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</si>
  <si>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</si>
  <si>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</si>
  <si>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</si>
  <si>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</si>
  <si>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</si>
  <si>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</si>
  <si>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</si>
  <si>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</si>
  <si>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</si>
  <si>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</si>
  <si>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</si>
  <si>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</si>
  <si>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</si>
  <si>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</si>
  <si>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</si>
  <si>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</si>
  <si>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</si>
  <si>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</si>
  <si>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</si>
  <si>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</si>
  <si>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</si>
  <si>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</si>
  <si>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</si>
  <si>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</si>
  <si>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</si>
  <si>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</si>
  <si>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</si>
  <si>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</si>
  <si>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</si>
  <si>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</si>
  <si>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</si>
  <si>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</si>
  <si>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</si>
  <si>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</si>
  <si>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</si>
  <si>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</si>
  <si>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</si>
  <si>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</si>
  <si>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</si>
  <si>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</si>
  <si>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</si>
  <si>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</si>
  <si>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</si>
  <si>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</si>
  <si>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</si>
  <si>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</si>
  <si>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</si>
  <si>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</si>
  <si>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</si>
  <si>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</si>
  <si>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</si>
  <si>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</si>
  <si>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</si>
  <si>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</si>
  <si>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</si>
  <si>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</si>
  <si>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</si>
  <si>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</si>
  <si>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</si>
  <si>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</si>
  <si>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</si>
  <si>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</si>
  <si>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</si>
  <si>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</si>
  <si>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</si>
  <si>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</si>
  <si>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</si>
  <si>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</si>
  <si>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</si>
  <si>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</si>
  <si>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</si>
  <si>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</si>
  <si>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</si>
  <si>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</si>
  <si>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</si>
  <si>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</si>
  <si>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</si>
  <si>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</si>
  <si>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</si>
  <si>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</si>
  <si>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</si>
  <si>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</si>
  <si>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</si>
  <si>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</si>
  <si>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</si>
  <si>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</si>
  <si>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</si>
  <si>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</si>
  <si>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</si>
  <si>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</si>
  <si>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</si>
  <si>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</si>
  <si>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</si>
  <si>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</si>
  <si>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</si>
  <si>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</si>
  <si>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</si>
  <si>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</si>
  <si>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</si>
  <si>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</si>
  <si>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</si>
  <si>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</si>
  <si>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</si>
  <si>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</si>
  <si>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</si>
  <si>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</si>
  <si>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</si>
  <si>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</si>
  <si>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</si>
  <si>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</si>
  <si>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</si>
  <si>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</si>
  <si>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</si>
  <si>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</si>
  <si>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</si>
  <si>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</si>
  <si>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</si>
  <si>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</si>
  <si>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</si>
  <si>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</si>
  <si>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</si>
  <si>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</si>
  <si>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</si>
  <si>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</si>
  <si>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</si>
  <si>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</si>
  <si>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</si>
  <si>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</si>
  <si>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</si>
  <si>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</si>
  <si>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</si>
  <si>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</si>
  <si>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</si>
  <si>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</si>
  <si>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</si>
  <si>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</si>
  <si>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</si>
  <si>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</si>
  <si>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</si>
  <si>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</si>
  <si>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</si>
  <si>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</si>
  <si>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</si>
  <si>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</si>
  <si>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</si>
  <si>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</si>
  <si>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</si>
  <si>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</si>
  <si>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</si>
  <si>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</si>
  <si>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</si>
  <si>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</si>
  <si>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</si>
  <si>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</si>
  <si>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</si>
  <si>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</si>
  <si>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</si>
  <si>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</si>
  <si>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</si>
  <si>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</si>
  <si>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</si>
  <si>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</si>
  <si>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</si>
  <si>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</si>
  <si>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</si>
  <si>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</si>
  <si>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</si>
  <si>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</si>
  <si>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</si>
  <si>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</si>
  <si>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</si>
  <si>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</si>
  <si>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</si>
  <si>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</si>
  <si>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</si>
  <si>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</si>
  <si>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</si>
  <si>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</si>
  <si>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</si>
  <si>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</si>
  <si>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</si>
  <si>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</si>
  <si>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</si>
  <si>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</si>
  <si>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</si>
  <si>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</si>
  <si>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</si>
  <si>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</si>
  <si>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</si>
  <si>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</si>
  <si>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</si>
  <si>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</si>
  <si>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</si>
  <si>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</si>
  <si>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</si>
  <si>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</si>
  <si>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</si>
  <si>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</si>
  <si>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</si>
  <si>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</si>
  <si>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</si>
  <si>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</si>
  <si>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</si>
  <si>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</si>
  <si>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</si>
  <si>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</si>
  <si>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</si>
  <si>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</si>
  <si>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</si>
  <si>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</si>
  <si>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</si>
  <si>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</si>
  <si>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</si>
  <si>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</si>
  <si>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</si>
  <si>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</si>
  <si>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</si>
  <si>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</si>
  <si>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</si>
  <si>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</si>
  <si>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</si>
  <si>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</si>
  <si>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</si>
  <si>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</si>
  <si>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</si>
  <si>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</si>
  <si>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</si>
  <si>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</si>
  <si>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</si>
  <si>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</si>
  <si>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</si>
  <si>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</si>
  <si>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</si>
  <si>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</si>
  <si>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</si>
  <si>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</si>
  <si>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</si>
  <si>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</si>
  <si>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</si>
  <si>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</si>
  <si>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</si>
  <si>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</si>
  <si>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</si>
  <si>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</si>
  <si>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</si>
  <si>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</si>
  <si>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</si>
  <si>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</si>
  <si>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</si>
  <si>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</si>
  <si>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</si>
  <si>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</si>
  <si>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</si>
  <si>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</si>
  <si>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</si>
  <si>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</si>
  <si>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</si>
  <si>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</si>
  <si>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</si>
  <si>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</si>
  <si>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</si>
  <si>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</si>
  <si>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</si>
  <si>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</si>
  <si>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</si>
  <si>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</si>
  <si>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</si>
  <si>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</si>
  <si>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</si>
  <si>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</si>
  <si>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</si>
  <si>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</si>
  <si>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</si>
  <si>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</si>
  <si>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</si>
  <si>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</si>
  <si>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</si>
  <si>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</si>
  <si>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</si>
  <si>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</si>
  <si>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</si>
  <si>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</si>
  <si>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</si>
  <si>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</si>
  <si>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</si>
  <si>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</si>
  <si>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</si>
  <si>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</si>
  <si>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</si>
  <si>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</si>
  <si>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</si>
  <si>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</si>
  <si>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</si>
  <si>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</si>
  <si>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</si>
  <si>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</si>
  <si>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</si>
  <si>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</si>
  <si>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</si>
  <si>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</si>
  <si>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</si>
  <si>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</si>
  <si>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</si>
  <si>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</si>
  <si>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</si>
  <si>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</si>
  <si>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</si>
  <si>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</si>
  <si>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</si>
  <si>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</si>
  <si>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</si>
  <si>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</si>
  <si>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</si>
  <si>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</si>
  <si>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</si>
  <si>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</si>
  <si>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</si>
  <si>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</si>
  <si>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</si>
  <si>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</si>
  <si>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</si>
  <si>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</si>
  <si>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</si>
  <si>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</si>
  <si>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</si>
  <si>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</si>
  <si>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</si>
  <si>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</si>
  <si>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</si>
  <si>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</si>
  <si>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</si>
  <si>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</si>
  <si>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</si>
  <si>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</si>
  <si>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</si>
  <si>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</si>
  <si>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</si>
  <si>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</si>
  <si>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</si>
  <si>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</si>
  <si>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</si>
  <si>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</si>
  <si>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</si>
  <si>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</si>
  <si>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</si>
  <si>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</si>
  <si>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</si>
  <si>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</si>
  <si>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</si>
  <si>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</si>
  <si>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</si>
  <si>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</si>
  <si>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</si>
  <si>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</si>
  <si>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</si>
  <si>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</si>
  <si>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</si>
  <si>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</si>
  <si>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</si>
  <si>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</si>
  <si>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</si>
  <si>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</si>
  <si>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</si>
  <si>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</si>
  <si>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</si>
  <si>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</si>
  <si>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</si>
  <si>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</si>
  <si>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</si>
  <si>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</si>
  <si>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</si>
  <si>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</si>
  <si>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</si>
  <si>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</si>
  <si>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</si>
  <si>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</si>
  <si>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</si>
  <si>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</si>
  <si>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</si>
  <si>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</si>
  <si>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</si>
  <si>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</si>
  <si>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</si>
  <si>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</si>
  <si>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</si>
  <si>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</si>
  <si>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</si>
  <si>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</si>
  <si>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</si>
  <si>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</si>
  <si>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</si>
  <si>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</si>
  <si>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</si>
  <si>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</si>
  <si>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</si>
  <si>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</si>
  <si>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</si>
  <si>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</si>
  <si>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</si>
  <si>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</si>
  <si>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</si>
  <si>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</si>
  <si>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</si>
  <si>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</si>
  <si>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</si>
  <si>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</si>
  <si>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</si>
  <si>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</si>
  <si>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</si>
  <si>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</si>
  <si>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</si>
  <si>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</si>
  <si>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</si>
  <si>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</si>
  <si>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</si>
  <si>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</si>
  <si>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</si>
  <si>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</si>
  <si>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</si>
  <si>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</si>
  <si>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</si>
  <si>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</si>
  <si>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</si>
  <si>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</si>
  <si>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</si>
  <si>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</si>
  <si>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</si>
  <si>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</si>
  <si>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</si>
  <si>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</si>
  <si>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</si>
  <si>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</si>
  <si>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</si>
  <si>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</si>
  <si>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</si>
  <si>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</si>
  <si>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</si>
  <si>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</si>
  <si>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</si>
  <si>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</si>
  <si>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</si>
  <si>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</si>
  <si>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</si>
  <si>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</si>
  <si>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</si>
  <si>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</si>
  <si>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</si>
  <si>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</si>
  <si>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</si>
  <si>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</si>
  <si>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</si>
  <si>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</si>
  <si>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</si>
  <si>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</si>
  <si>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</si>
  <si>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</si>
  <si>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</si>
  <si>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</si>
  <si>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</si>
  <si>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</si>
  <si>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</si>
  <si>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</si>
  <si>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</si>
  <si>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</si>
  <si>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</si>
  <si>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</si>
  <si>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</si>
  <si>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</si>
  <si>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</si>
  <si>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</si>
  <si>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</si>
  <si>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</si>
  <si>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</si>
  <si>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</si>
  <si>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</si>
  <si>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</si>
  <si>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</si>
  <si>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</si>
  <si>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</si>
  <si>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</si>
  <si>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</si>
  <si>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</si>
  <si>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</si>
  <si>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</si>
  <si>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</si>
  <si>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</si>
  <si>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</si>
  <si>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</si>
  <si>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</si>
  <si>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</si>
  <si>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</si>
  <si>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</si>
  <si>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</si>
  <si>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</si>
  <si>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</si>
  <si>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</si>
  <si>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</si>
  <si>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</si>
  <si>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</si>
  <si>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</si>
  <si>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</si>
  <si>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</si>
  <si>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</si>
  <si>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</si>
  <si>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</si>
  <si>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</si>
  <si>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</si>
  <si>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</si>
  <si>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</si>
  <si>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</si>
  <si>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</si>
  <si>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</si>
  <si>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</si>
  <si>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</si>
  <si>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</si>
  <si>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</si>
  <si>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</si>
  <si>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</si>
  <si>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</si>
  <si>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</si>
  <si>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</si>
  <si>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</si>
  <si>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</si>
  <si>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</si>
  <si>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</si>
  <si>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</si>
  <si>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</si>
  <si>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</si>
  <si>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</si>
  <si>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</si>
  <si>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</si>
  <si>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</si>
  <si>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</si>
  <si>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</si>
  <si>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</si>
  <si>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</si>
  <si>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</si>
  <si>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</si>
  <si>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</si>
  <si>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</si>
  <si>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</si>
  <si>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</si>
  <si>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</si>
  <si>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</si>
  <si>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</si>
  <si>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</si>
  <si>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</si>
  <si>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</si>
  <si>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</si>
  <si>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</si>
  <si>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</si>
  <si>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</si>
  <si>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</si>
  <si>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</si>
  <si>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</si>
  <si>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</si>
  <si>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</si>
  <si>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</si>
  <si>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</si>
  <si>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</si>
  <si>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</si>
  <si>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</si>
  <si>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</si>
  <si>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</si>
  <si>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</si>
  <si>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</si>
  <si>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</si>
  <si>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</si>
  <si>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</si>
  <si>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</si>
  <si>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</si>
  <si>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</si>
  <si>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</si>
  <si>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</si>
  <si>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</si>
  <si>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</si>
  <si>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</si>
  <si>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</si>
  <si>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</si>
  <si>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</si>
  <si>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</si>
  <si>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</si>
  <si>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</si>
  <si>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</si>
  <si>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</si>
  <si>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</si>
  <si>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</si>
  <si>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</si>
  <si>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</si>
  <si>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</si>
  <si>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</si>
  <si>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</si>
  <si>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</si>
  <si>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</si>
  <si>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</si>
  <si>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</si>
  <si>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</si>
  <si>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</si>
  <si>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</si>
  <si>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</si>
  <si>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</si>
  <si>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</si>
  <si>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</si>
  <si>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</si>
  <si>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</si>
  <si>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</si>
  <si>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</si>
  <si>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</si>
  <si>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</si>
  <si>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</si>
  <si>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</si>
  <si>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</si>
  <si>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</si>
  <si>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</si>
  <si>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</si>
  <si>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</si>
  <si>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</si>
  <si>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</si>
  <si>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</si>
  <si>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</si>
  <si>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</si>
  <si>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</si>
  <si>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</si>
  <si>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</si>
  <si>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</si>
  <si>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</si>
  <si>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</si>
  <si>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</si>
  <si>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</si>
  <si>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</si>
  <si>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</si>
  <si>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</si>
  <si>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</si>
  <si>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</si>
  <si>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</si>
  <si>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</si>
  <si>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</si>
  <si>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</si>
  <si>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</si>
  <si>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</si>
  <si>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</si>
  <si>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</si>
  <si>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</si>
  <si>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</si>
  <si>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</si>
  <si>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</si>
  <si>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</si>
  <si>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</si>
  <si>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</si>
  <si>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</si>
  <si>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</si>
  <si>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</si>
  <si>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</si>
  <si>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</si>
  <si>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</si>
  <si>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</si>
  <si>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</si>
  <si>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</si>
  <si>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</si>
  <si>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</si>
  <si>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</si>
  <si>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</si>
  <si>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</si>
  <si>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</si>
  <si>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</si>
  <si>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</si>
  <si>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</si>
  <si>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</si>
  <si>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</si>
  <si>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</si>
  <si>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</si>
  <si>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</si>
  <si>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</si>
  <si>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</si>
  <si>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</si>
  <si>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</si>
  <si>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</si>
  <si>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</si>
  <si>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</si>
  <si>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</si>
  <si>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</si>
  <si>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</si>
  <si>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</si>
  <si>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</si>
  <si>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</si>
  <si>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</si>
  <si>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</si>
  <si>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</si>
  <si>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</si>
  <si>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</si>
  <si>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</si>
  <si>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</si>
  <si>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</si>
  <si>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</si>
  <si>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</si>
  <si>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</si>
  <si>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</si>
  <si>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</si>
  <si>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</si>
  <si>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</si>
  <si>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</si>
  <si>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</si>
  <si>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</si>
  <si>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</si>
  <si>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</si>
  <si>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</si>
  <si>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</si>
  <si>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</si>
  <si>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</si>
  <si>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</si>
  <si>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</si>
  <si>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</si>
  <si>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</si>
  <si>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</si>
  <si>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</si>
  <si>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</si>
  <si>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</si>
  <si>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</si>
  <si>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</si>
  <si>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</si>
  <si>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</si>
  <si>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</si>
  <si>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</si>
  <si>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</si>
  <si>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</si>
  <si>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</si>
  <si>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</si>
  <si>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</si>
  <si>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</si>
  <si>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</si>
  <si>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</si>
  <si>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</si>
  <si>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</si>
  <si>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</si>
  <si>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</si>
  <si>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</si>
  <si>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</si>
  <si>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</si>
  <si>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</si>
  <si>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</si>
  <si>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</si>
  <si>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</si>
  <si>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</si>
  <si>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</si>
  <si>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</si>
  <si>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</si>
  <si>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</si>
  <si>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</si>
  <si>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</si>
  <si>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</si>
  <si>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</si>
  <si>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</si>
  <si>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</si>
  <si>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</si>
  <si>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</si>
  <si>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</si>
  <si>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</si>
  <si>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</si>
  <si>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</si>
  <si>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</si>
  <si>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</si>
  <si>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</si>
  <si>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</si>
  <si>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</si>
  <si>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</si>
  <si>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</si>
  <si>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</si>
  <si>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</si>
  <si>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</si>
  <si>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</si>
  <si>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</si>
  <si>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</si>
  <si>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</si>
  <si>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</si>
  <si>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</si>
  <si>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</si>
  <si>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</si>
  <si>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</si>
  <si>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</si>
  <si>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</si>
  <si>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</si>
  <si>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</si>
  <si>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</si>
  <si>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</si>
  <si>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</si>
  <si>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</si>
  <si>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</si>
  <si>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</si>
  <si>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</si>
  <si>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</si>
  <si>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</si>
  <si>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</si>
  <si>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</si>
  <si>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</si>
  <si>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</si>
  <si>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</si>
  <si>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</si>
  <si>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</si>
  <si>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</si>
  <si>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</si>
  <si>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</si>
  <si>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</si>
  <si>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</si>
  <si>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</si>
  <si>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</si>
  <si>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</si>
  <si>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</si>
  <si>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</si>
  <si>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</si>
  <si>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</si>
  <si>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</si>
  <si>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</si>
  <si>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</si>
  <si>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</si>
  <si>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</si>
  <si>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</si>
  <si>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</si>
  <si>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</si>
  <si>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</si>
  <si>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</si>
  <si>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</si>
  <si>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</si>
  <si>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</si>
  <si>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</si>
  <si>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</si>
  <si>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</si>
  <si>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</si>
  <si>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</si>
  <si>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</si>
  <si>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</si>
  <si>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</si>
  <si>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</si>
  <si>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</si>
  <si>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</si>
  <si>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</si>
  <si>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</si>
  <si>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</si>
  <si>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</si>
  <si>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</si>
  <si>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</si>
  <si>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</si>
  <si>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</si>
  <si>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</si>
  <si>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</si>
  <si>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</si>
  <si>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</si>
  <si>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</si>
  <si>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</si>
  <si>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</si>
  <si>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</si>
  <si>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</si>
  <si>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</si>
  <si>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</si>
  <si>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</si>
  <si>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</si>
  <si>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</si>
  <si>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</si>
  <si>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</si>
  <si>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</si>
  <si>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</si>
  <si>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</si>
  <si>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</si>
  <si>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</si>
  <si>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</si>
  <si>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</si>
  <si>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</si>
  <si>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</si>
  <si>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</si>
  <si>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</si>
  <si>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</si>
  <si>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</si>
  <si>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</si>
  <si>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</si>
  <si>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</si>
  <si>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</si>
  <si>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</si>
  <si>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</si>
  <si>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</si>
  <si>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</si>
  <si>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</si>
  <si>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</si>
  <si>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</si>
  <si>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</si>
  <si>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</si>
  <si>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</si>
  <si>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</si>
  <si>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</si>
  <si>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</si>
  <si>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</si>
  <si>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</si>
  <si>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</si>
  <si>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</si>
  <si>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</si>
  <si>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</si>
  <si>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</si>
  <si>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</si>
  <si>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</si>
  <si>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</si>
  <si>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</si>
  <si>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</si>
  <si>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</si>
  <si>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</si>
  <si>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</si>
  <si>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</si>
  <si>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</si>
  <si>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</si>
  <si>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</si>
  <si>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</si>
  <si>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</si>
  <si>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</si>
  <si>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</si>
  <si>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</si>
  <si>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</si>
  <si>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</si>
  <si>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</si>
  <si>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</si>
  <si>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</si>
  <si>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</si>
  <si>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</si>
  <si>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</si>
  <si>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</si>
  <si>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</si>
  <si>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</si>
  <si>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</si>
  <si>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</si>
  <si>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</si>
  <si>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</si>
  <si>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</si>
  <si>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</si>
  <si>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</si>
  <si>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</si>
  <si>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</si>
  <si>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</si>
  <si>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</si>
  <si>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</si>
  <si>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</si>
  <si>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</si>
  <si>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</si>
  <si>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</si>
  <si>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</si>
  <si>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</si>
  <si>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</si>
  <si>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</si>
  <si>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</si>
  <si>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</si>
  <si>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</si>
  <si>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</si>
  <si>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</si>
  <si>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</si>
  <si>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</si>
  <si>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</si>
  <si>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</si>
  <si>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</si>
  <si>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</si>
  <si>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</si>
  <si>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</si>
  <si>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</si>
  <si>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</si>
  <si>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</si>
  <si>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</si>
  <si>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</si>
  <si>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</si>
  <si>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</si>
  <si>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</si>
  <si>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</si>
  <si>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</si>
  <si>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</si>
  <si>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</si>
  <si>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</si>
  <si>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</si>
  <si>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</si>
  <si>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</si>
  <si>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</si>
  <si>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</si>
  <si>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</si>
  <si>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</si>
  <si>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</si>
  <si>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</si>
  <si>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</si>
  <si>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</si>
  <si>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</si>
  <si>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</si>
  <si>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</si>
  <si>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</si>
  <si>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</si>
  <si>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</si>
  <si>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</si>
  <si>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</si>
  <si>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</si>
  <si>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</si>
  <si>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</si>
  <si>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</si>
  <si>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</si>
  <si>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</si>
  <si>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</si>
  <si>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</si>
  <si>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</si>
  <si>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</si>
  <si>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</si>
  <si>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</si>
  <si>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</si>
  <si>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</si>
  <si>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</si>
  <si>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</si>
  <si>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</si>
  <si>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</si>
  <si>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</si>
  <si>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</si>
  <si>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</si>
  <si>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</si>
  <si>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</si>
  <si>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</si>
  <si>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</si>
  <si>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</si>
  <si>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</si>
  <si>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</si>
  <si>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</si>
  <si>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</si>
  <si>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</si>
  <si>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</si>
  <si>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</si>
  <si>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</si>
  <si>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</si>
  <si>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</si>
  <si>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</si>
  <si>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</si>
  <si>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</si>
  <si>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</si>
  <si>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</si>
  <si>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</si>
  <si>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</si>
  <si>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</si>
  <si>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</si>
  <si>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</si>
  <si>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</si>
  <si>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</si>
  <si>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</si>
  <si>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</si>
  <si>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</si>
  <si>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</si>
  <si>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</si>
  <si>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</si>
  <si>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</si>
  <si>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</si>
  <si>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</si>
  <si>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</si>
  <si>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</si>
  <si>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</si>
  <si>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</si>
  <si>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</si>
  <si>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</si>
  <si>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</si>
  <si>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</si>
  <si>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</si>
  <si>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</si>
  <si>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</si>
  <si>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</si>
  <si>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</si>
  <si>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</si>
  <si>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</si>
  <si>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</si>
  <si>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</si>
  <si>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</si>
  <si>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</si>
  <si>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</si>
  <si>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</si>
  <si>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</si>
  <si>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</si>
  <si>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</si>
  <si>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</si>
  <si>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</si>
  <si>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</si>
  <si>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</si>
  <si>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</si>
  <si>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</si>
  <si>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</si>
  <si>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</si>
  <si>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</si>
  <si>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</si>
  <si>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</si>
  <si>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</si>
  <si>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</si>
  <si>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</si>
  <si>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</si>
  <si>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</si>
  <si>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</si>
  <si>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</si>
  <si>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</si>
  <si>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</si>
  <si>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</si>
  <si>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</si>
  <si>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</si>
  <si>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</si>
  <si>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</si>
  <si>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</si>
  <si>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</si>
  <si>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</si>
  <si>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</si>
  <si>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</si>
  <si>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</si>
  <si>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</si>
  <si>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</si>
  <si>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</si>
  <si>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</si>
  <si>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</si>
  <si>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</si>
  <si>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</si>
  <si>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</si>
  <si>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</si>
  <si>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</si>
  <si>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</si>
  <si>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</si>
  <si>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</si>
  <si>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</si>
  <si>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</si>
  <si>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</si>
  <si>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</si>
  <si>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</si>
  <si>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</si>
  <si>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</si>
  <si>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</si>
  <si>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</si>
  <si>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</si>
  <si>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</si>
  <si>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</si>
  <si>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</si>
  <si>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</si>
  <si>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</si>
  <si>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</si>
  <si>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</si>
  <si>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</si>
  <si>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</si>
  <si>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</si>
  <si>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</si>
  <si>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</si>
  <si>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</si>
  <si>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</si>
  <si>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</si>
  <si>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</si>
  <si>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</si>
  <si>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</si>
  <si>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</si>
  <si>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</si>
  <si>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</si>
  <si>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</si>
  <si>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</si>
  <si>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</si>
  <si>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</si>
  <si>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</si>
  <si>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</si>
  <si>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</si>
  <si>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</si>
  <si>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</si>
  <si>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</si>
  <si>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</si>
  <si>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</si>
  <si>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</si>
  <si>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</si>
  <si>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</si>
  <si>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</si>
  <si>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</si>
  <si>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</si>
  <si>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</si>
  <si>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</si>
  <si>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</si>
  <si>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</si>
  <si>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</si>
  <si>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</si>
  <si>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</si>
  <si>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</si>
  <si>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</si>
  <si>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</si>
  <si>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</si>
  <si>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</si>
  <si>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</si>
  <si>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</si>
  <si>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</si>
  <si>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</si>
  <si>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</si>
  <si>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</si>
  <si>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</si>
  <si>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</si>
  <si>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</si>
  <si>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</si>
  <si>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</si>
  <si>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</si>
  <si>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</si>
  <si>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</si>
  <si>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</si>
  <si>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</si>
  <si>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</si>
  <si>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</si>
  <si>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</si>
  <si>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</si>
  <si>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</si>
  <si>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</si>
  <si>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</si>
  <si>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</si>
  <si>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</si>
  <si>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</si>
  <si>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</si>
  <si>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</si>
  <si>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</si>
  <si>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</si>
  <si>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</si>
  <si>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</si>
  <si>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</si>
  <si>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</si>
  <si>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</si>
  <si>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</si>
  <si>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</si>
  <si>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</si>
  <si>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</si>
  <si>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</si>
  <si>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</si>
  <si>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</si>
  <si>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</si>
  <si>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</si>
  <si>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</si>
  <si>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</si>
  <si>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</si>
  <si>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</si>
  <si>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</si>
  <si>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</si>
  <si>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</si>
  <si>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</si>
  <si>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</si>
  <si>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</si>
  <si>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</si>
  <si>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</si>
  <si>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</si>
  <si>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</si>
  <si>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</si>
  <si>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</si>
  <si>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</si>
  <si>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</si>
  <si>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</si>
  <si>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</si>
  <si>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</si>
  <si>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</si>
  <si>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</si>
  <si>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</si>
  <si>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</si>
  <si>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</si>
  <si>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</si>
  <si>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</si>
  <si>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</si>
  <si>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</si>
  <si>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</si>
  <si>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</si>
  <si>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</si>
  <si>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</si>
  <si>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</si>
  <si>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</si>
  <si>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</si>
  <si>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</si>
  <si>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</si>
  <si>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</si>
  <si>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</si>
  <si>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</si>
  <si>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</si>
  <si>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</si>
  <si>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</si>
  <si>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</si>
  <si>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</si>
  <si>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</si>
  <si>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</si>
  <si>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</si>
  <si>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</si>
  <si>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</si>
  <si>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</si>
  <si>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</si>
  <si>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</si>
  <si>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</si>
  <si>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</si>
  <si>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</si>
  <si>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</si>
  <si>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</si>
  <si>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</si>
  <si>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</si>
  <si>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</si>
  <si>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</si>
  <si>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</si>
  <si>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</si>
  <si>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</si>
  <si>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</si>
  <si>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</si>
  <si>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</si>
  <si>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</si>
  <si>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</si>
  <si>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</si>
  <si>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</si>
  <si>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</si>
  <si>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</si>
  <si>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</si>
  <si>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</si>
  <si>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</si>
  <si>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</si>
  <si>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</si>
  <si>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</si>
  <si>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</si>
  <si>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</si>
  <si>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</si>
  <si>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</si>
  <si>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</si>
  <si>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</si>
  <si>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</si>
  <si>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</si>
  <si>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</si>
  <si>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</si>
  <si>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</si>
  <si>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</si>
  <si>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</si>
  <si>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</si>
  <si>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</si>
  <si>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</si>
  <si>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</si>
  <si>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</si>
  <si>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</si>
  <si>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</si>
  <si>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</si>
  <si>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</si>
  <si>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</si>
  <si>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</si>
  <si>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</si>
  <si>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</si>
  <si>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</si>
  <si>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</si>
  <si>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</si>
  <si>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</si>
  <si>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</si>
  <si>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</si>
  <si>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</si>
  <si>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</si>
  <si>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</si>
  <si>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</si>
  <si>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</si>
  <si>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</si>
  <si>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</si>
  <si>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</si>
  <si>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</si>
  <si>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</si>
  <si>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</si>
  <si>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</si>
  <si>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</si>
  <si>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</si>
  <si>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</si>
  <si>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</si>
  <si>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</si>
  <si>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</si>
  <si>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</si>
  <si>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</si>
  <si>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</si>
  <si>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</si>
  <si>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</si>
  <si>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</si>
  <si>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</si>
  <si>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</si>
  <si>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</si>
  <si>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</si>
  <si>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</si>
  <si>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</si>
  <si>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</si>
  <si>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</si>
  <si>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</si>
  <si>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</si>
  <si>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</si>
  <si>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</si>
  <si>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</si>
  <si>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</si>
  <si>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</si>
  <si>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</si>
  <si>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</si>
  <si>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</si>
  <si>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</si>
  <si>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</si>
  <si>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</si>
  <si>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</si>
  <si>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</si>
  <si>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</si>
  <si>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</si>
  <si>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</si>
  <si>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</si>
  <si>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</si>
  <si>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</si>
  <si>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</si>
  <si>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</si>
  <si>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</si>
  <si>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</si>
  <si>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</si>
  <si>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</si>
  <si>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</si>
  <si>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</si>
  <si>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</si>
  <si>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</si>
  <si>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</si>
  <si>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</si>
  <si>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</si>
  <si>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</si>
  <si>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</si>
  <si>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</si>
  <si>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</si>
  <si>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</si>
  <si>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</si>
  <si>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</si>
  <si>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</si>
  <si>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</si>
  <si>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</si>
  <si>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</si>
  <si>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</si>
  <si>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</si>
  <si>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</si>
  <si>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</si>
  <si>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</si>
  <si>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</si>
  <si>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</si>
  <si>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</si>
  <si>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</si>
  <si>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</si>
  <si>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</si>
  <si>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</si>
  <si>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</si>
  <si>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</si>
  <si>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</si>
  <si>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</si>
  <si>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</si>
  <si>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</si>
  <si>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</si>
  <si>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</si>
  <si>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</si>
  <si>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</si>
  <si>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</si>
  <si>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</si>
  <si>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</si>
  <si>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</si>
  <si>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</si>
  <si>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</si>
  <si>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</si>
  <si>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</si>
  <si>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</si>
  <si>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</si>
  <si>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</si>
  <si>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</si>
  <si>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</si>
  <si>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</si>
  <si>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</si>
  <si>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</si>
  <si>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</si>
  <si>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</si>
  <si>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</si>
  <si>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</si>
  <si>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</si>
  <si>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</si>
  <si>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</si>
  <si>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</si>
  <si>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</si>
  <si>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</si>
  <si>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</si>
  <si>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</si>
  <si>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</si>
  <si>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</si>
  <si>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</si>
  <si>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</si>
  <si>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</si>
  <si>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</si>
  <si>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</si>
  <si>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</si>
  <si>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</si>
  <si>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</si>
  <si>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</si>
  <si>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</si>
  <si>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</si>
  <si>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</si>
  <si>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</si>
  <si>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</si>
  <si>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</si>
  <si>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</si>
  <si>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</si>
  <si>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</si>
  <si>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</si>
  <si>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</si>
  <si>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</si>
  <si>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</si>
  <si>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</si>
  <si>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</si>
  <si>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</si>
  <si>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</si>
  <si>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</si>
  <si>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</si>
  <si>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</si>
  <si>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</si>
  <si>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</si>
  <si>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</si>
  <si>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</si>
  <si>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</si>
  <si>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</si>
  <si>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</si>
  <si>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</si>
  <si>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</si>
  <si>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</si>
  <si>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</si>
  <si>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</si>
  <si>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</si>
  <si>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</si>
  <si>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</si>
  <si>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</si>
  <si>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</si>
  <si>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</si>
  <si>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</si>
  <si>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</si>
  <si>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</si>
  <si>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</si>
  <si>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</si>
  <si>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</si>
  <si>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</si>
  <si>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</si>
  <si>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</si>
  <si>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</si>
  <si>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</si>
  <si>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</si>
  <si>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</si>
  <si>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</si>
  <si>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</si>
  <si>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</si>
  <si>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</si>
  <si>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</si>
  <si>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</si>
  <si>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</si>
  <si>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</si>
  <si>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</si>
  <si>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</si>
  <si>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</si>
  <si>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</si>
  <si>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</si>
  <si>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</si>
  <si>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</si>
  <si>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</si>
  <si>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</si>
  <si>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</si>
  <si>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</si>
  <si>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</si>
  <si>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</si>
  <si>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</si>
  <si>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</si>
  <si>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</si>
  <si>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</si>
  <si>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</si>
  <si>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</si>
  <si>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</si>
  <si>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</si>
  <si>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</si>
  <si>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</si>
  <si>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</si>
  <si>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</si>
  <si>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</si>
  <si>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</si>
  <si>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</si>
  <si>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</si>
  <si>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</si>
  <si>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</si>
  <si>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</si>
  <si>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</si>
  <si>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</si>
  <si>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</si>
  <si>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</si>
  <si>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</si>
  <si>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</si>
  <si>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</si>
  <si>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</si>
  <si>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</si>
  <si>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</si>
  <si>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</si>
  <si>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</si>
  <si>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</si>
  <si>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</si>
  <si>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</si>
  <si>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</si>
  <si>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</si>
  <si>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</si>
  <si>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</si>
  <si>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</si>
  <si>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</si>
  <si>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</si>
  <si>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</si>
  <si>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</si>
  <si>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</si>
  <si>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</si>
  <si>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</si>
  <si>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</si>
  <si>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</si>
  <si>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</si>
  <si>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</si>
  <si>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</si>
  <si>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</si>
  <si>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</si>
  <si>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</si>
  <si>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</si>
  <si>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</si>
  <si>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</si>
  <si>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</si>
  <si>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</si>
  <si>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</si>
  <si>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</si>
  <si>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</si>
  <si>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</si>
  <si>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</si>
  <si>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</si>
  <si>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</si>
  <si>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</si>
  <si>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</si>
  <si>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</si>
  <si>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</si>
  <si>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</si>
  <si>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</si>
  <si>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</si>
  <si>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</si>
  <si>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</si>
  <si>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</si>
  <si>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</si>
  <si>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</si>
  <si>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</si>
  <si>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</si>
  <si>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</si>
  <si>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</si>
  <si>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</si>
  <si>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</si>
  <si>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</si>
  <si>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</si>
  <si>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</si>
  <si>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</si>
  <si>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</si>
  <si>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</si>
  <si>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</si>
  <si>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</si>
  <si>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</si>
  <si>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</si>
  <si>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</si>
  <si>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</si>
  <si>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</si>
  <si>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</si>
  <si>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</si>
  <si>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</si>
  <si>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</si>
  <si>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</si>
  <si>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</si>
  <si>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</si>
  <si>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</si>
  <si>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</si>
  <si>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</si>
  <si>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</si>
  <si>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</si>
  <si>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</si>
  <si>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</si>
  <si>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</si>
  <si>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</si>
  <si>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</si>
  <si>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</si>
  <si>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</si>
  <si>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</si>
  <si>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</si>
  <si>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</si>
  <si>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</si>
  <si>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</si>
  <si>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</si>
  <si>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</si>
  <si>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</si>
  <si>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</si>
  <si>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</si>
  <si>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</si>
  <si>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</si>
  <si>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</si>
  <si>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</si>
  <si>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</si>
  <si>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</si>
  <si>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</si>
  <si>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</si>
  <si>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</si>
  <si>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</si>
  <si>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</si>
  <si>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</si>
  <si>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</si>
  <si>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</si>
  <si>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</si>
  <si>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</si>
  <si>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</si>
  <si>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</si>
  <si>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</si>
  <si>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</si>
  <si>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</si>
  <si>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</si>
  <si>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</si>
  <si>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</si>
  <si>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</si>
  <si>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</si>
  <si>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</si>
  <si>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</si>
  <si>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</si>
  <si>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</si>
  <si>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</si>
  <si>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</si>
  <si>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</si>
  <si>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</si>
  <si>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</si>
  <si>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</si>
  <si>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</si>
  <si>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</si>
  <si>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</si>
  <si>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</si>
  <si>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</si>
  <si>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</si>
  <si>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</si>
  <si>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</si>
  <si>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</si>
  <si>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</si>
  <si>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</si>
  <si>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</si>
  <si>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</si>
  <si>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</si>
  <si>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</si>
  <si>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</si>
  <si>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</si>
  <si>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</si>
  <si>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</si>
  <si>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</si>
  <si>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</si>
  <si>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</si>
  <si>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</si>
  <si>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</si>
  <si>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</si>
  <si>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</si>
  <si>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</si>
  <si>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</si>
  <si>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</si>
  <si>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</si>
  <si>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</si>
  <si>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</si>
  <si>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</si>
  <si>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</si>
  <si>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</si>
  <si>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</si>
  <si>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</si>
  <si>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</si>
  <si>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</si>
  <si>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</si>
  <si>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</si>
  <si>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</si>
  <si>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</si>
  <si>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</si>
  <si>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</si>
  <si>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</si>
  <si>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</si>
  <si>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</si>
  <si>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</si>
  <si>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</si>
  <si>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</si>
  <si>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</si>
  <si>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</si>
  <si>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</si>
  <si>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</si>
  <si>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</si>
  <si>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</si>
  <si>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</si>
  <si>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</si>
  <si>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</si>
  <si>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</si>
  <si>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</si>
  <si>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</si>
  <si>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</si>
  <si>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</si>
  <si>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</si>
  <si>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</si>
  <si>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</si>
  <si>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</si>
  <si>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</si>
  <si>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</si>
  <si>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</si>
  <si>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</si>
  <si>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</si>
  <si>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</si>
  <si>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</si>
  <si>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</si>
  <si>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</si>
  <si>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</si>
  <si>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</si>
  <si>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</si>
  <si>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</si>
  <si>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</si>
  <si>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</si>
  <si>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</si>
  <si>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</si>
  <si>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</si>
  <si>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</si>
  <si>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</si>
  <si>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</si>
  <si>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</si>
  <si>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</si>
  <si>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</si>
  <si>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</si>
  <si>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</si>
  <si>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</si>
  <si>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</si>
  <si>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</si>
  <si>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</si>
  <si>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</si>
  <si>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</si>
  <si>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</si>
  <si>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</si>
  <si>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</si>
  <si>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</si>
  <si>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</si>
  <si>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</si>
  <si>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</si>
  <si>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</si>
  <si>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</si>
  <si>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</si>
  <si>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</si>
  <si>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</si>
  <si>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</si>
  <si>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</si>
  <si>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</si>
  <si>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</si>
  <si>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</si>
  <si>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</si>
  <si>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</si>
  <si>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</si>
  <si>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</si>
  <si>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</si>
  <si>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</si>
  <si>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</si>
  <si>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</si>
  <si>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</si>
  <si>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</si>
  <si>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</si>
  <si>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</si>
  <si>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</si>
  <si>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</si>
  <si>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</si>
  <si>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</si>
  <si>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</si>
  <si>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</si>
  <si>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</si>
  <si>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</si>
  <si>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</si>
  <si>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</si>
  <si>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</si>
  <si>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</si>
  <si>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</si>
  <si>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</si>
  <si>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</si>
  <si>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</si>
  <si>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</si>
  <si>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</si>
  <si>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</si>
  <si>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</si>
  <si>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</si>
  <si>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</si>
  <si>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</si>
  <si>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</si>
  <si>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</si>
  <si>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</si>
  <si>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</si>
  <si>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</si>
  <si>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</si>
  <si>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</si>
  <si>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</si>
  <si>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</si>
  <si>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</si>
  <si>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</si>
  <si>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</si>
  <si>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</si>
  <si>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</si>
  <si>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</si>
  <si>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</si>
  <si>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</si>
  <si>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</si>
  <si>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</si>
  <si>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</si>
  <si>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</si>
  <si>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</si>
  <si>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</si>
  <si>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</si>
  <si>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</si>
  <si>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</si>
  <si>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</si>
  <si>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</si>
  <si>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</si>
  <si>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</si>
  <si>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</si>
  <si>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</si>
  <si>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</si>
  <si>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</si>
  <si>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</si>
  <si>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</si>
  <si>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</si>
  <si>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</si>
  <si>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</si>
  <si>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</si>
  <si>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</si>
  <si>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</si>
  <si>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</si>
  <si>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</si>
  <si>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</si>
  <si>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</si>
  <si>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</si>
  <si>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</si>
  <si>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</si>
  <si>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</si>
  <si>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</si>
  <si>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</si>
  <si>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</si>
  <si>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</si>
  <si>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</si>
  <si>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</si>
  <si>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</si>
  <si>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</si>
  <si>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</si>
  <si>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</si>
  <si>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</si>
  <si>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</si>
  <si>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</si>
  <si>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</si>
  <si>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</si>
  <si>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</si>
  <si>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</si>
  <si>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</si>
  <si>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</si>
  <si>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</si>
  <si>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</si>
  <si>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</si>
  <si>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</si>
  <si>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</si>
  <si>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</si>
  <si>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</si>
  <si>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</si>
  <si>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</si>
  <si>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</si>
  <si>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</si>
  <si>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</si>
  <si>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</si>
  <si>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</si>
  <si>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</si>
  <si>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</si>
  <si>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</si>
  <si>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</si>
  <si>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</si>
  <si>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</si>
  <si>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</si>
  <si>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</si>
  <si>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</si>
  <si>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</si>
  <si>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</si>
  <si>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</si>
  <si>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</si>
  <si>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</si>
  <si>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</si>
  <si>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</si>
  <si>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</si>
  <si>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</si>
  <si>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</si>
  <si>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</si>
  <si>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</si>
  <si>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</si>
  <si>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</si>
  <si>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</si>
  <si>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</si>
  <si>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</si>
  <si>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</si>
  <si>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</si>
  <si>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</si>
  <si>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</si>
  <si>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</si>
  <si>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</si>
  <si>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</si>
  <si>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</si>
  <si>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</si>
  <si>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</si>
  <si>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</si>
  <si>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</si>
  <si>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</si>
  <si>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</si>
  <si>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</si>
  <si>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</si>
  <si>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</si>
  <si>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</si>
  <si>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</si>
  <si>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</si>
  <si>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</si>
  <si>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</si>
  <si>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</si>
  <si>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</si>
  <si>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</si>
  <si>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</si>
  <si>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</si>
  <si>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</si>
  <si>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</si>
  <si>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</si>
  <si>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</si>
  <si>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</si>
  <si>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</si>
  <si>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</si>
  <si>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</si>
  <si>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</si>
  <si>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</si>
  <si>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</si>
  <si>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</si>
  <si>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</si>
  <si>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</si>
  <si>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</si>
  <si>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</si>
  <si>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</si>
  <si>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</si>
  <si>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</si>
  <si>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</si>
  <si>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</si>
  <si>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</si>
  <si>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</si>
  <si>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</si>
  <si>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</si>
  <si>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</si>
  <si>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</si>
  <si>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</si>
  <si>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</si>
  <si>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</si>
  <si>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</si>
  <si>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</si>
  <si>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</si>
  <si>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</si>
  <si>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</si>
  <si>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</si>
  <si>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</si>
  <si>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</si>
  <si>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</si>
  <si>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</si>
  <si>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</si>
  <si>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</si>
  <si>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</si>
  <si>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</si>
  <si>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</si>
  <si>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</si>
  <si>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</si>
  <si>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</si>
  <si>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</si>
  <si>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</si>
  <si>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</si>
  <si>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</si>
  <si>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</si>
  <si>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</si>
  <si>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</si>
  <si>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</si>
  <si>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</si>
  <si>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</si>
  <si>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</si>
  <si>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</si>
  <si>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</si>
  <si>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</si>
  <si>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</si>
  <si>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</si>
  <si>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</si>
  <si>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</si>
  <si>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</si>
  <si>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</si>
  <si>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</si>
  <si>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</si>
  <si>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</si>
  <si>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</si>
  <si>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</si>
  <si>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</si>
  <si>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</si>
  <si>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</si>
  <si>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</si>
  <si>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</si>
  <si>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</si>
  <si>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</si>
  <si>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</si>
  <si>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</si>
  <si>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</si>
  <si>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</si>
  <si>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</si>
  <si>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</si>
  <si>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</si>
  <si>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</si>
  <si>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</si>
  <si>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</si>
  <si>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</si>
  <si>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</si>
  <si>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</si>
  <si>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</si>
  <si>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</si>
  <si>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</si>
  <si>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</si>
  <si>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</si>
  <si>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</si>
  <si>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</si>
  <si>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</si>
  <si>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</si>
  <si>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</si>
  <si>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</si>
  <si>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</si>
  <si>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</si>
  <si>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</si>
  <si>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</si>
  <si>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</si>
  <si>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</si>
  <si>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</si>
  <si>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</si>
  <si>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</si>
  <si>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</si>
  <si>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</si>
  <si>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</si>
  <si>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</si>
  <si>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</si>
  <si>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</si>
  <si>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</si>
  <si>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</si>
  <si>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</si>
  <si>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</si>
  <si>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</si>
  <si>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</si>
  <si>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</si>
  <si>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</si>
  <si>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</si>
  <si>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</si>
  <si>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</si>
  <si>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</si>
  <si>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</si>
  <si>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</si>
  <si>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</si>
  <si>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</si>
  <si>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</si>
  <si>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</si>
  <si>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</si>
  <si>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</si>
  <si>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</si>
  <si>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</si>
  <si>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</si>
  <si>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</si>
  <si>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</si>
  <si>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</si>
  <si>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</si>
  <si>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</si>
  <si>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</si>
  <si>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</si>
  <si>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</si>
  <si>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</si>
  <si>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</si>
  <si>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</si>
  <si>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</si>
  <si>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</si>
  <si>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</si>
  <si>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</si>
  <si>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</si>
  <si>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</si>
  <si>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</si>
  <si>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</si>
  <si>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</si>
  <si>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</si>
  <si>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</si>
  <si>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</si>
  <si>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</si>
  <si>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</si>
  <si>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</si>
  <si>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</si>
  <si>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</si>
  <si>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</si>
  <si>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</si>
  <si>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</si>
  <si>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</si>
  <si>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</si>
  <si>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</si>
  <si>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</si>
  <si>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</si>
  <si>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</si>
  <si>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</si>
  <si>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</si>
  <si>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</si>
  <si>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</si>
  <si>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</si>
  <si>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</si>
  <si>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</si>
  <si>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</si>
  <si>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</si>
  <si>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</si>
  <si>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</si>
  <si>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</si>
  <si>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</si>
  <si>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</si>
  <si>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</si>
  <si>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</si>
  <si>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</si>
  <si>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</si>
  <si>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</si>
  <si>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</si>
  <si>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</si>
  <si>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</si>
  <si>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</si>
  <si>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</si>
  <si>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</si>
  <si>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</si>
  <si>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</si>
  <si>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</si>
  <si>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</si>
  <si>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</si>
  <si>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</si>
  <si>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</si>
  <si>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</si>
  <si>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</si>
  <si>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</si>
  <si>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</si>
  <si>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</si>
  <si>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</si>
  <si>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</si>
  <si>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</si>
  <si>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</si>
  <si>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</si>
  <si>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</si>
  <si>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</si>
  <si>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</si>
  <si>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</si>
  <si>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</si>
  <si>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</si>
  <si>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</si>
  <si>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</si>
  <si>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</si>
  <si>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</si>
  <si>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</si>
  <si>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</si>
  <si>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</si>
  <si>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</si>
  <si>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</si>
  <si>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</si>
  <si>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</si>
  <si>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</si>
  <si>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</si>
  <si>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</si>
  <si>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</si>
  <si>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</si>
  <si>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</si>
  <si>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</si>
  <si>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</si>
  <si>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</si>
  <si>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</si>
  <si>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</si>
  <si>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</si>
  <si>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</si>
  <si>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</si>
  <si>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</si>
  <si>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</si>
  <si>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</si>
  <si>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</si>
  <si>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</si>
  <si>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</si>
  <si>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</si>
  <si>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</si>
  <si>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</si>
  <si>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</si>
  <si>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</si>
  <si>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</si>
  <si>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</si>
  <si>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</si>
  <si>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</si>
  <si>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</si>
  <si>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</si>
  <si>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</si>
  <si>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</si>
  <si>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</si>
  <si>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</si>
  <si>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</si>
  <si>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</si>
  <si>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</si>
  <si>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</si>
  <si>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</si>
  <si>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</si>
  <si>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</si>
  <si>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</si>
  <si>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</si>
  <si>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</si>
  <si>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</si>
  <si>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</si>
  <si>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</si>
  <si>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</si>
  <si>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</si>
  <si>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</si>
  <si>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</si>
  <si>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</si>
  <si>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</si>
  <si>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</si>
  <si>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</si>
  <si>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</si>
  <si>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</si>
  <si>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</si>
  <si>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</si>
  <si>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</si>
  <si>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</si>
  <si>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</si>
  <si>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</si>
  <si>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</si>
  <si>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</si>
  <si>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</si>
  <si>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</si>
  <si>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</si>
  <si>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</si>
  <si>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</si>
  <si>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</si>
  <si>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</si>
  <si>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</si>
  <si>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</si>
  <si>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</si>
  <si>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</si>
  <si>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</si>
  <si>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</si>
  <si>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</si>
  <si>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</si>
  <si>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</si>
  <si>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</si>
  <si>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</si>
  <si>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</si>
  <si>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</si>
  <si>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</si>
  <si>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</si>
  <si>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</si>
  <si>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</si>
  <si>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</si>
  <si>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</si>
  <si>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</si>
  <si>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</si>
  <si>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</si>
  <si>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</si>
  <si>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</si>
  <si>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</si>
  <si>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</si>
  <si>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</si>
  <si>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</si>
  <si>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</si>
  <si>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</si>
  <si>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</si>
  <si>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</si>
  <si>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</si>
  <si>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</si>
  <si>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</si>
  <si>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</si>
  <si>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</si>
  <si>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</si>
  <si>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</si>
  <si>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</si>
  <si>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</si>
  <si>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</si>
  <si>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</si>
  <si>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</si>
  <si>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</si>
  <si>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</si>
  <si>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</si>
  <si>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</si>
  <si>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</si>
  <si>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</si>
  <si>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</si>
  <si>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</si>
  <si>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</si>
  <si>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</si>
  <si>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</si>
  <si>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</si>
  <si>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</si>
  <si>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</si>
  <si>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</si>
  <si>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</si>
  <si>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</si>
  <si>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</si>
  <si>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</si>
  <si>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</si>
  <si>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</si>
  <si>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</si>
  <si>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</si>
  <si>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</si>
  <si>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</si>
  <si>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</si>
  <si>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</si>
  <si>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</si>
  <si>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</si>
  <si>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</si>
  <si>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</si>
  <si>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</si>
  <si>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</si>
  <si>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</si>
  <si>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</si>
  <si>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</si>
  <si>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</si>
  <si>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</si>
  <si>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</si>
  <si>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</si>
  <si>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</si>
  <si>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</si>
  <si>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</si>
  <si>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</si>
  <si>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</si>
  <si>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</si>
  <si>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</si>
  <si>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</si>
  <si>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</si>
  <si>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</si>
  <si>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</si>
  <si>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</si>
  <si>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</si>
  <si>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</si>
  <si>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</si>
  <si>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</si>
  <si>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</si>
  <si>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</si>
  <si>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</si>
  <si>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</si>
  <si>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</si>
  <si>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</si>
  <si>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</si>
  <si>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</si>
  <si>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</si>
  <si>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</si>
  <si>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</si>
  <si>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</si>
  <si>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</si>
  <si>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</si>
  <si>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</si>
  <si>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</si>
  <si>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</si>
  <si>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</si>
  <si>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</si>
  <si>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</si>
  <si>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</si>
  <si>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</si>
  <si>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</si>
  <si>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</si>
  <si>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</si>
  <si>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</si>
  <si>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</si>
  <si>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</si>
  <si>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</si>
  <si>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</si>
  <si>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</si>
  <si>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</si>
  <si>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</si>
  <si>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</si>
  <si>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</si>
  <si>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</si>
  <si>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</si>
  <si>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</si>
  <si>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</si>
  <si>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</si>
  <si>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</si>
  <si>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</si>
  <si>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</si>
  <si>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</si>
  <si>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</si>
  <si>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</si>
  <si>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</si>
  <si>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</si>
  <si>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</si>
  <si>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</si>
  <si>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</si>
  <si>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</si>
  <si>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</si>
  <si>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</si>
  <si>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</si>
  <si>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</si>
  <si>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</si>
  <si>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</si>
  <si>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</si>
  <si>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</si>
  <si>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</si>
  <si>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</si>
  <si>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</si>
  <si>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</si>
  <si>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</si>
  <si>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</si>
  <si>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</si>
  <si>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</si>
  <si>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</si>
  <si>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</si>
  <si>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</si>
  <si>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</si>
  <si>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</si>
  <si>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</si>
  <si>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</si>
  <si>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</si>
  <si>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</si>
  <si>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</si>
  <si>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</si>
  <si>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</si>
  <si>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</si>
  <si>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</si>
  <si>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</si>
  <si>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</si>
  <si>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</si>
  <si>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</si>
  <si>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</si>
  <si>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</si>
  <si>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</si>
  <si>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</si>
  <si>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</si>
  <si>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</si>
  <si>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</si>
  <si>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</si>
  <si>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</si>
  <si>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</si>
  <si>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</si>
  <si>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</si>
  <si>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</si>
  <si>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</si>
  <si>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</si>
  <si>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</si>
  <si>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</si>
  <si>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</si>
  <si>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</si>
  <si>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</si>
  <si>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</si>
  <si>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</si>
  <si>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</si>
  <si>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</si>
  <si>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</si>
  <si>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</si>
  <si>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</si>
  <si>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</si>
  <si>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</si>
  <si>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</si>
  <si>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</si>
  <si>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</si>
  <si>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</si>
  <si>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</si>
  <si>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</si>
  <si>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</si>
  <si>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</si>
  <si>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</si>
  <si>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</si>
  <si>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</si>
  <si>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</si>
  <si>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</si>
  <si>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</si>
  <si>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</si>
  <si>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</si>
  <si>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</si>
  <si>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</si>
  <si>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</si>
  <si>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</si>
  <si>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</si>
  <si>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</si>
  <si>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</si>
  <si>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</si>
  <si>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</si>
  <si>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</si>
  <si>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</si>
  <si>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</si>
  <si>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</si>
  <si>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</si>
  <si>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</si>
  <si>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</si>
  <si>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</si>
  <si>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</si>
  <si>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</si>
  <si>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</si>
  <si>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</si>
  <si>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</si>
  <si>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</si>
  <si>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</si>
  <si>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</si>
  <si>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</si>
  <si>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</si>
  <si>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</si>
  <si>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</si>
  <si>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</si>
  <si>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</si>
  <si>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</si>
  <si>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</si>
  <si>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</si>
  <si>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</si>
  <si>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</si>
  <si>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</si>
  <si>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</si>
  <si>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</si>
  <si>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</si>
  <si>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</si>
  <si>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</si>
  <si>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</si>
  <si>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</si>
  <si>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</si>
  <si>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</si>
  <si>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</si>
  <si>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</si>
  <si>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</si>
  <si>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</si>
  <si>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</si>
  <si>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</si>
  <si>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</si>
  <si>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</si>
  <si>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</si>
  <si>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</si>
  <si>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</si>
  <si>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</si>
  <si>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</si>
  <si>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</si>
  <si>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</si>
  <si>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</si>
  <si>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</si>
  <si>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</si>
  <si>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</si>
  <si>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</si>
  <si>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</si>
  <si>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</si>
  <si>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</si>
  <si>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</si>
  <si>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</si>
  <si>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</si>
  <si>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</si>
  <si>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</si>
  <si>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</si>
  <si>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</si>
  <si>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</si>
  <si>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</si>
  <si>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</si>
  <si>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</si>
  <si>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</si>
  <si>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</si>
  <si>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</si>
  <si>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</si>
  <si>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</si>
  <si>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</si>
  <si>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</si>
  <si>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</si>
  <si>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</si>
  <si>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</si>
  <si>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</si>
  <si>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</si>
  <si>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</si>
  <si>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</si>
  <si>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</si>
  <si>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</si>
  <si>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</si>
  <si>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</si>
  <si>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</si>
  <si>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</si>
  <si>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</si>
  <si>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</si>
  <si>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</si>
  <si>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</si>
  <si>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</si>
  <si>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</si>
  <si>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</si>
  <si>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</si>
  <si>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</si>
  <si>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</si>
  <si>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</si>
  <si>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</si>
  <si>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</si>
  <si>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</si>
  <si>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</si>
  <si>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</si>
  <si>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</si>
  <si>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</si>
  <si>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</si>
  <si>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</si>
  <si>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</si>
  <si>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</si>
  <si>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</si>
  <si>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</si>
  <si>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</si>
  <si>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</si>
  <si>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</si>
  <si>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</si>
  <si>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</si>
  <si>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</si>
  <si>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</si>
  <si>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</si>
  <si>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</si>
  <si>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</si>
  <si>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</si>
  <si>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</si>
  <si>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</si>
  <si>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</si>
  <si>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</si>
  <si>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</si>
  <si>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</si>
  <si>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</si>
  <si>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</si>
  <si>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</si>
  <si>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</si>
  <si>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</si>
  <si>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</si>
  <si>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</si>
  <si>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</si>
  <si>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</si>
  <si>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</si>
  <si>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</si>
  <si>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</si>
  <si>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</si>
  <si>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</si>
  <si>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</si>
  <si>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</si>
  <si>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</si>
  <si>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</si>
  <si>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</si>
  <si>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</si>
  <si>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</si>
  <si>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</si>
  <si>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</si>
  <si>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</si>
  <si>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</si>
  <si>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</si>
  <si>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</si>
  <si>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</si>
  <si>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</si>
  <si>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</si>
  <si>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</si>
  <si>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</si>
  <si>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</si>
  <si>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</si>
  <si>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</si>
  <si>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</si>
  <si>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</si>
  <si>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</si>
  <si>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</si>
  <si>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</si>
  <si>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</si>
  <si>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</si>
  <si>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</si>
  <si>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</si>
  <si>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</si>
  <si>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</si>
  <si>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</si>
  <si>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</si>
  <si>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</si>
  <si>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</si>
  <si>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</si>
  <si>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</si>
  <si>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</si>
  <si>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</si>
  <si>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</si>
  <si>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</si>
  <si>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</si>
  <si>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</si>
  <si>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</si>
  <si>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</si>
  <si>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</si>
  <si>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</si>
  <si>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</si>
  <si>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</si>
  <si>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</si>
  <si>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</si>
  <si>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</si>
  <si>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</si>
  <si>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</si>
  <si>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</si>
  <si>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</si>
  <si>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</si>
  <si>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</si>
  <si>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</si>
  <si>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</si>
  <si>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</si>
  <si>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</si>
  <si>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</si>
  <si>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</si>
  <si>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</si>
  <si>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</si>
  <si>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</si>
  <si>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</si>
  <si>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</si>
  <si>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</si>
  <si>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</si>
  <si>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</si>
  <si>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</si>
  <si>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</si>
  <si>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</si>
  <si>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</si>
  <si>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</si>
  <si>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</si>
  <si>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</si>
  <si>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</si>
  <si>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</si>
  <si>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</si>
  <si>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</si>
  <si>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</si>
  <si>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</si>
  <si>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</si>
  <si>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</si>
  <si>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</si>
  <si>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</si>
  <si>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</si>
  <si>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</si>
  <si>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</si>
  <si>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</si>
  <si>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</si>
  <si>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</si>
  <si>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</si>
  <si>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</si>
  <si>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</si>
  <si>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</si>
  <si>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</si>
  <si>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</si>
  <si>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</si>
  <si>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</si>
  <si>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</si>
  <si>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</si>
  <si>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</si>
  <si>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</si>
  <si>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</si>
  <si>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</si>
  <si>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</si>
  <si>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</si>
  <si>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</si>
  <si>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</si>
  <si>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</si>
  <si>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</si>
  <si>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</si>
  <si>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</si>
  <si>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</si>
  <si>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</si>
  <si>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</si>
  <si>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</si>
  <si>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</si>
  <si>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</si>
  <si>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</si>
  <si>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</si>
  <si>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</si>
  <si>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</si>
  <si>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</si>
  <si>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</si>
  <si>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</si>
  <si>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</si>
  <si>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</si>
  <si>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</si>
  <si>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</si>
  <si>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</si>
  <si>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</si>
  <si>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</si>
  <si>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</si>
  <si>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</si>
  <si>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</si>
  <si>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</si>
  <si>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</si>
  <si>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</si>
  <si>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</si>
  <si>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</si>
  <si>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</si>
  <si>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</si>
  <si>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</si>
  <si>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</si>
  <si>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</si>
  <si>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</si>
  <si>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</si>
  <si>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</si>
  <si>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</si>
  <si>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</si>
  <si>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</si>
  <si>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</si>
  <si>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</si>
  <si>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</si>
  <si>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</si>
  <si>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</si>
  <si>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</si>
  <si>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</si>
  <si>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</si>
  <si>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</si>
  <si>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</si>
  <si>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</si>
  <si>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</si>
  <si>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</si>
  <si>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</si>
  <si>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</si>
  <si>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</si>
  <si>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</si>
  <si>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</si>
  <si>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</si>
  <si>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</si>
  <si>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</si>
  <si>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</si>
  <si>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</si>
  <si>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</si>
  <si>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</si>
  <si>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</si>
  <si>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</si>
  <si>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</si>
  <si>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</si>
  <si>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</si>
  <si>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</si>
  <si>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</si>
  <si>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</si>
  <si>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</si>
  <si>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</si>
  <si>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</si>
  <si>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</si>
  <si>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</si>
  <si>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</si>
  <si>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</si>
  <si>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</si>
  <si>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</si>
  <si>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</si>
  <si>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</si>
  <si>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</si>
  <si>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</si>
  <si>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</si>
  <si>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</si>
  <si>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</si>
  <si>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</si>
  <si>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</si>
  <si>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</si>
  <si>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</si>
  <si>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</si>
  <si>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</si>
  <si>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</si>
  <si>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</si>
  <si>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</si>
  <si>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</si>
  <si>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</si>
  <si>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</si>
  <si>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</si>
  <si>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</si>
  <si>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</si>
  <si>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</si>
  <si>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</si>
  <si>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</si>
  <si>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</si>
  <si>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</si>
  <si>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</si>
  <si>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</si>
  <si>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</si>
  <si>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</si>
  <si>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</si>
  <si>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</si>
  <si>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</si>
  <si>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</si>
  <si>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</si>
  <si>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</si>
  <si>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</si>
  <si>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</si>
  <si>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</si>
  <si>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</si>
  <si>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</si>
  <si>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</si>
  <si>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</si>
  <si>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</si>
  <si>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</si>
  <si>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</si>
  <si>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</si>
  <si>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</si>
  <si>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</si>
  <si>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</si>
  <si>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</si>
  <si>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</si>
  <si>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</si>
  <si>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</si>
  <si>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</si>
  <si>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</si>
  <si>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</si>
  <si>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</si>
  <si>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</si>
  <si>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</si>
  <si>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</si>
  <si>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</si>
  <si>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</si>
  <si>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</si>
  <si>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</si>
  <si>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</si>
  <si>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</si>
  <si>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</si>
  <si>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</si>
  <si>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</si>
  <si>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</si>
  <si>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</si>
  <si>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</si>
  <si>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</si>
  <si>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</si>
  <si>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</si>
  <si>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</si>
  <si>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</si>
  <si>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</si>
  <si>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</si>
  <si>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</si>
  <si>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</si>
  <si>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</si>
  <si>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</si>
  <si>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</si>
  <si>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</si>
  <si>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</si>
  <si>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</si>
  <si>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</si>
  <si>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</si>
  <si>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</si>
  <si>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</si>
  <si>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</si>
  <si>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</si>
  <si>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</si>
  <si>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</si>
  <si>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</si>
  <si>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</si>
  <si>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</si>
  <si>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</si>
  <si>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</si>
  <si>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</si>
  <si>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</si>
  <si>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</si>
  <si>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</si>
  <si>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</si>
  <si>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</si>
  <si>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</si>
  <si>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</si>
  <si>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</si>
  <si>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</si>
  <si>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</si>
  <si>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</si>
  <si>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</si>
  <si>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</si>
  <si>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</si>
  <si>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</si>
  <si>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</si>
  <si>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</si>
  <si>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</si>
  <si>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</si>
  <si>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</si>
  <si>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</si>
  <si>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</si>
  <si>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</si>
  <si>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</si>
  <si>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</si>
  <si>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</si>
  <si>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</si>
  <si>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</si>
  <si>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</si>
  <si>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</si>
  <si>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</si>
  <si>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</si>
  <si>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</si>
  <si>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</si>
  <si>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</si>
  <si>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</si>
  <si>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</si>
  <si>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</si>
  <si>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</si>
  <si>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</si>
  <si>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</si>
  <si>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</si>
  <si>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</si>
  <si>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</si>
  <si>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</si>
  <si>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</si>
  <si>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</si>
  <si>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</si>
  <si>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</si>
  <si>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</si>
  <si>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</si>
  <si>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</si>
  <si>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</si>
  <si>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</si>
  <si>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</si>
  <si>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</si>
  <si>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</si>
  <si>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</si>
  <si>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</si>
  <si>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</si>
  <si>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</si>
  <si>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</si>
  <si>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</si>
  <si>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</si>
  <si>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</si>
  <si>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</si>
  <si>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</si>
  <si>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</si>
  <si>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</si>
  <si>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</si>
  <si>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</si>
  <si>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</si>
  <si>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</si>
  <si>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</si>
  <si>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</si>
  <si>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</si>
  <si>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</si>
  <si>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</si>
  <si>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</si>
  <si>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</si>
  <si>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</si>
  <si>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</si>
  <si>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</si>
  <si>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</si>
  <si>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</si>
  <si>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</si>
  <si>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</si>
  <si>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</si>
  <si>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</si>
  <si>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</si>
  <si>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</si>
  <si>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</si>
  <si>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</si>
  <si>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</si>
  <si>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</si>
  <si>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</si>
  <si>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</si>
  <si>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</si>
  <si>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</si>
  <si>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</si>
  <si>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</si>
  <si>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</si>
  <si>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</si>
  <si>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</si>
  <si>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</si>
  <si>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</si>
  <si>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</si>
  <si>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</si>
  <si>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</si>
  <si>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</si>
  <si>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</si>
  <si>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</si>
  <si>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</si>
  <si>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</si>
  <si>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</si>
  <si>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</si>
  <si>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</si>
  <si>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</si>
  <si>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</si>
  <si>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</si>
  <si>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</si>
  <si>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</si>
  <si>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</si>
  <si>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</si>
  <si>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</si>
  <si>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</si>
  <si>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</si>
  <si>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</si>
  <si>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</si>
  <si>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</si>
  <si>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</si>
  <si>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</si>
  <si>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</si>
  <si>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</si>
  <si>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</si>
  <si>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</si>
  <si>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</si>
  <si>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</si>
  <si>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</si>
  <si>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</si>
  <si>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</si>
  <si>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</si>
  <si>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</si>
  <si>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</si>
  <si>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</si>
  <si>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</si>
  <si>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</si>
  <si>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</si>
  <si>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</si>
  <si>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</si>
  <si>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</si>
  <si>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</si>
  <si>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</si>
  <si>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</si>
  <si>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</si>
  <si>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</si>
  <si>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</si>
  <si>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</si>
  <si>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</si>
  <si>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</si>
  <si>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</si>
  <si>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</si>
  <si>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</si>
  <si>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</si>
  <si>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</si>
  <si>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</si>
  <si>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</si>
  <si>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</si>
  <si>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</si>
  <si>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</si>
  <si>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</si>
  <si>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</si>
  <si>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</si>
  <si>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</si>
  <si>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</si>
  <si>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</si>
  <si>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</si>
  <si>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</si>
  <si>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</si>
  <si>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</si>
  <si>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</si>
  <si>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</si>
  <si>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</si>
  <si>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</si>
  <si>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</si>
  <si>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</si>
  <si>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</si>
  <si>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</si>
  <si>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</si>
  <si>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</si>
  <si>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</si>
  <si>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</si>
  <si>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</si>
  <si>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</si>
  <si>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</si>
  <si>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</si>
  <si>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</si>
  <si>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</si>
  <si>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</si>
  <si>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</si>
  <si>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</si>
  <si>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</si>
  <si>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</si>
  <si>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</si>
  <si>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</si>
  <si>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</si>
  <si>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</si>
  <si>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</si>
  <si>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</si>
  <si>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</si>
  <si>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</si>
  <si>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</si>
  <si>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</si>
  <si>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</si>
  <si>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</si>
  <si>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</si>
  <si>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</si>
  <si>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</si>
  <si>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</si>
  <si>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</si>
  <si>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</si>
  <si>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</si>
  <si>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</si>
  <si>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</si>
  <si>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</si>
  <si>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</si>
  <si>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</si>
  <si>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</si>
  <si>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</si>
  <si>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</si>
  <si>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</si>
  <si>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</si>
  <si>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</si>
  <si>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</si>
  <si>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</si>
  <si>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</si>
  <si>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</si>
  <si>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</si>
  <si>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</si>
  <si>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</si>
  <si>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</si>
  <si>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</si>
  <si>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</si>
  <si>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</si>
  <si>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</si>
  <si>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</si>
  <si>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</si>
  <si>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</si>
  <si>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</si>
  <si>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</si>
  <si>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</si>
  <si>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</si>
  <si>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</si>
  <si>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</si>
  <si>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</si>
  <si>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</si>
  <si>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</si>
  <si>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</si>
  <si>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</si>
  <si>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</si>
  <si>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</si>
  <si>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</si>
  <si>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</si>
  <si>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</si>
  <si>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</si>
  <si>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</si>
  <si>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</si>
  <si>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</si>
  <si>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</si>
  <si>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</si>
  <si>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</si>
  <si>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</si>
  <si>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</si>
  <si>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</si>
  <si>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</si>
  <si>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</si>
  <si>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</si>
  <si>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</si>
  <si>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</si>
  <si>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</si>
  <si>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</si>
  <si>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</si>
  <si>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</si>
  <si>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</si>
  <si>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</si>
  <si>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</si>
  <si>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</si>
  <si>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</si>
  <si>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</si>
  <si>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</si>
  <si>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</si>
  <si>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</si>
  <si>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</si>
  <si>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</si>
  <si>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</si>
  <si>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</si>
  <si>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</si>
  <si>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</si>
  <si>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</si>
  <si>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</si>
  <si>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</si>
  <si>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</si>
  <si>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</si>
  <si>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</si>
  <si>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</si>
  <si>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</si>
  <si>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</si>
  <si>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</si>
  <si>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</si>
  <si>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</si>
  <si>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</si>
  <si>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</si>
  <si>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</si>
  <si>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</si>
  <si>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</si>
  <si>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</si>
  <si>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</si>
  <si>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</si>
  <si>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</si>
  <si>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</si>
  <si>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</si>
  <si>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</si>
  <si>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</si>
  <si>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</si>
  <si>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</si>
  <si>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</si>
  <si>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</si>
  <si>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</si>
  <si>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</si>
  <si>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</si>
  <si>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</si>
  <si>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</si>
  <si>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</si>
  <si>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</si>
  <si>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</si>
  <si>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</si>
  <si>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</si>
  <si>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</si>
  <si>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</si>
  <si>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</si>
  <si>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</si>
  <si>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</si>
  <si>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</si>
  <si>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</si>
  <si>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</si>
  <si>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</si>
  <si>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</si>
  <si>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</si>
  <si>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</si>
  <si>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</si>
  <si>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</si>
  <si>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</si>
  <si>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</si>
  <si>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</si>
  <si>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</si>
  <si>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</si>
  <si>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</si>
  <si>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</si>
  <si>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</si>
  <si>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</si>
  <si>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</si>
  <si>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</si>
  <si>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</si>
  <si>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</si>
  <si>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</si>
  <si>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</si>
  <si>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</si>
  <si>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</si>
  <si>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</si>
  <si>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</si>
  <si>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</si>
  <si>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</si>
  <si>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</si>
  <si>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</si>
  <si>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</si>
  <si>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</si>
  <si>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</si>
  <si>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</si>
  <si>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</si>
  <si>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</si>
  <si>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</si>
  <si>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</si>
  <si>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</si>
  <si>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</si>
  <si>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</si>
  <si>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</si>
  <si>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</si>
  <si>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</si>
  <si>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</si>
  <si>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</si>
  <si>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</si>
  <si>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</si>
  <si>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</si>
  <si>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</si>
  <si>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</si>
  <si>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</si>
  <si>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</si>
  <si>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</si>
  <si>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</si>
  <si>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</si>
  <si>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</si>
  <si>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</si>
  <si>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</si>
  <si>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</si>
  <si>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</si>
  <si>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</si>
  <si>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</si>
  <si>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</si>
  <si>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</si>
  <si>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</si>
  <si>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</si>
  <si>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</si>
  <si>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</si>
  <si>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</si>
  <si>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</si>
  <si>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</si>
  <si>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</si>
  <si>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</si>
  <si>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</si>
  <si>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</si>
  <si>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</si>
  <si>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</si>
  <si>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</si>
  <si>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</si>
  <si>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</si>
  <si>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</si>
  <si>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</si>
  <si>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</si>
  <si>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</si>
  <si>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</si>
  <si>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</si>
  <si>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</si>
  <si>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</si>
  <si>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</si>
  <si>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</si>
  <si>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</si>
  <si>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</si>
  <si>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</si>
  <si>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</si>
  <si>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</si>
  <si>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</si>
  <si>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</si>
  <si>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</si>
  <si>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</si>
  <si>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</si>
  <si>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</si>
  <si>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</si>
  <si>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</si>
  <si>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</si>
  <si>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</si>
  <si>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</si>
  <si>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</si>
  <si>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</si>
  <si>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</si>
  <si>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</si>
  <si>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</si>
  <si>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</si>
  <si>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</si>
  <si>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</si>
  <si>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</si>
  <si>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</si>
  <si>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</si>
  <si>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</si>
  <si>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</si>
  <si>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</si>
  <si>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</si>
  <si>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</si>
  <si>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</si>
  <si>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</si>
  <si>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</si>
  <si>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</si>
  <si>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</si>
  <si>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</si>
  <si>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</si>
  <si>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</si>
  <si>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</si>
  <si>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</si>
  <si>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</si>
  <si>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</si>
  <si>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</si>
  <si>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</si>
  <si>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</si>
  <si>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</si>
  <si>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</si>
  <si>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</si>
  <si>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</si>
  <si>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</si>
  <si>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</si>
  <si>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</si>
  <si>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</si>
  <si>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</si>
  <si>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</si>
  <si>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</si>
  <si>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</si>
  <si>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</si>
  <si>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</si>
  <si>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</si>
  <si>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</si>
  <si>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</si>
  <si>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</si>
  <si>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</si>
  <si>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</si>
  <si>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</si>
  <si>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</si>
  <si>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</si>
  <si>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</si>
  <si>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</si>
  <si>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</si>
  <si>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</si>
  <si>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</si>
  <si>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</si>
  <si>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</si>
  <si>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</si>
  <si>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</si>
  <si>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</si>
  <si>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</si>
  <si>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</si>
  <si>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</si>
  <si>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</si>
  <si>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</si>
  <si>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</si>
  <si>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</si>
  <si>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</si>
  <si>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</si>
  <si>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</si>
  <si>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</si>
  <si>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</si>
  <si>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</si>
  <si>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</si>
  <si>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</si>
  <si>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</si>
  <si>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</si>
  <si>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</si>
  <si>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</si>
  <si>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</si>
  <si>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</si>
  <si>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</si>
  <si>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</si>
  <si>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</si>
  <si>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</si>
  <si>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</si>
  <si>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</si>
  <si>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</si>
  <si>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</si>
  <si>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</si>
  <si>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</si>
  <si>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</si>
  <si>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</si>
  <si>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</si>
  <si>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</si>
  <si>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</si>
  <si>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</si>
  <si>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</si>
  <si>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</si>
  <si>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</si>
  <si>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</si>
  <si>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</si>
  <si>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</si>
  <si>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</si>
  <si>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</si>
  <si>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</si>
  <si>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TEHNIČKA ŠKOLA ZA RAČUNALSTVO I MREŽNE DJELATNOSTI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</si>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</sst>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1844553.45</v>
      </c>
      <c r="D2" s="7">
        <f>'PR-RAS'!E6</f>
        <v>2000730</v>
      </c>
      <c r="E2" s="7">
        <v>0</v>
      </c>
      <c r="F2" s="7">
        <v>0</v>
      </c>
      <c r="G2" s="8">
        <f t="shared" ref="G2:G274" si="0">(B2/1000)*(C2*1+D2*2)</f>
        <v>5846.0134500000004</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1674969.25</v>
      </c>
      <c r="D45" s="2">
        <f>'PR-RAS'!E49</f>
        <v>1733726</v>
      </c>
      <c r="E45" s="2">
        <v>0</v>
      </c>
      <c r="F45" s="2">
        <v>0</v>
      </c>
      <c r="G45" s="3">
        <f t="shared" si="0"/>
        <v>226266.53499999997</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1606661.85</v>
      </c>
      <c r="D64" s="2">
        <f>'PR-RAS'!E68</f>
        <v>1669081.32</v>
      </c>
      <c r="E64" s="2">
        <v>0</v>
      </c>
      <c r="F64" s="2">
        <v>0</v>
      </c>
      <c r="G64" s="3">
        <f t="shared" si="0"/>
        <v>311523.94287000003</v>
      </c>
      <c r="H64" s="3">
        <f t="shared" si="1"/>
        <v>0.46999999997206032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1604061.85</v>
      </c>
      <c r="D65" s="2">
        <f>'PR-RAS'!E69</f>
        <v>1668481.32</v>
      </c>
      <c r="E65" s="2">
        <v>0</v>
      </c>
      <c r="F65" s="2">
        <v>0</v>
      </c>
      <c r="G65" s="3">
        <f t="shared" si="0"/>
        <v>316225.56736000004</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2600</v>
      </c>
      <c r="D66" s="2">
        <f>'PR-RAS'!E70</f>
        <v>600</v>
      </c>
      <c r="E66" s="2">
        <v>0</v>
      </c>
      <c r="F66" s="2">
        <v>0</v>
      </c>
      <c r="G66" s="3">
        <f t="shared" si="0"/>
        <v>247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68307.399999999994</v>
      </c>
      <c r="D70" s="2">
        <f>'PR-RAS'!E74</f>
        <v>64644.68</v>
      </c>
      <c r="E70" s="2">
        <v>0</v>
      </c>
      <c r="F70" s="2">
        <v>0</v>
      </c>
      <c r="G70" s="3">
        <f t="shared" si="0"/>
        <v>13634.176440000001</v>
      </c>
      <c r="H70" s="3">
        <f t="shared" si="1"/>
        <v>0.7199999999938882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68307.399999999994</v>
      </c>
      <c r="D71" s="2">
        <f>'PR-RAS'!E75</f>
        <v>64644.68</v>
      </c>
      <c r="E71" s="2">
        <v>0</v>
      </c>
      <c r="F71" s="2">
        <v>0</v>
      </c>
      <c r="G71" s="3">
        <f t="shared" si="0"/>
        <v>13831.773200000001</v>
      </c>
      <c r="H71" s="3">
        <f t="shared" si="1"/>
        <v>0.7199999999938882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1.08</v>
      </c>
      <c r="D78" s="2">
        <f>'PR-RAS'!E82</f>
        <v>1.01</v>
      </c>
      <c r="E78" s="2">
        <v>0</v>
      </c>
      <c r="F78" s="2">
        <v>0</v>
      </c>
      <c r="G78" s="3">
        <f t="shared" si="0"/>
        <v>0.2387</v>
      </c>
      <c r="H78" s="3">
        <f t="shared" si="1"/>
        <v>9.000000000000008E-2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1.08</v>
      </c>
      <c r="D79" s="2">
        <f>'PR-RAS'!E83</f>
        <v>1.01</v>
      </c>
      <c r="E79" s="2">
        <v>0</v>
      </c>
      <c r="F79" s="2">
        <v>0</v>
      </c>
      <c r="G79" s="3">
        <f t="shared" si="0"/>
        <v>0.24180000000000001</v>
      </c>
      <c r="H79" s="3">
        <f t="shared" si="1"/>
        <v>9.000000000000008E-2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1.08</v>
      </c>
      <c r="D81" s="2">
        <f>'PR-RAS'!E85</f>
        <v>1.01</v>
      </c>
      <c r="E81" s="2">
        <v>0</v>
      </c>
      <c r="F81" s="2">
        <v>0</v>
      </c>
      <c r="G81" s="3">
        <f t="shared" si="0"/>
        <v>0.24800000000000003</v>
      </c>
      <c r="H81" s="3">
        <f t="shared" si="1"/>
        <v>9.000000000000008E-2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4902.88</v>
      </c>
      <c r="D102" s="2">
        <f>'PR-RAS'!E106</f>
        <v>7045.26</v>
      </c>
      <c r="E102" s="2">
        <v>0</v>
      </c>
      <c r="F102" s="2">
        <v>0</v>
      </c>
      <c r="G102" s="3">
        <f t="shared" si="0"/>
        <v>1918.3334000000002</v>
      </c>
      <c r="H102" s="3">
        <f t="shared" si="1"/>
        <v>0.38000000000010914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4902.88</v>
      </c>
      <c r="D108" s="2">
        <f>'PR-RAS'!E112</f>
        <v>7045.26</v>
      </c>
      <c r="E108" s="2">
        <v>0</v>
      </c>
      <c r="F108" s="2">
        <v>0</v>
      </c>
      <c r="G108" s="3">
        <f t="shared" si="0"/>
        <v>2032.2938000000001</v>
      </c>
      <c r="H108" s="3">
        <f t="shared" si="1"/>
        <v>0.38000000000010914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4902.88</v>
      </c>
      <c r="D113" s="2">
        <f>'PR-RAS'!E117</f>
        <v>7045.26</v>
      </c>
      <c r="E113" s="2">
        <v>0</v>
      </c>
      <c r="F113" s="2">
        <v>0</v>
      </c>
      <c r="G113" s="3">
        <f t="shared" si="0"/>
        <v>2127.2608</v>
      </c>
      <c r="H113" s="3">
        <f t="shared" si="1"/>
        <v>0.38000000000010914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2003.99</v>
      </c>
      <c r="D121" s="2">
        <f>'PR-RAS'!E125</f>
        <v>5657.1900000000005</v>
      </c>
      <c r="E121" s="2">
        <v>0</v>
      </c>
      <c r="F121" s="2">
        <v>0</v>
      </c>
      <c r="G121" s="3">
        <f t="shared" si="0"/>
        <v>1598.2044000000001</v>
      </c>
      <c r="H121" s="3">
        <f t="shared" si="1"/>
        <v>0.20000000000050022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1903.99</v>
      </c>
      <c r="D122" s="2">
        <f>'PR-RAS'!E126</f>
        <v>2157.19</v>
      </c>
      <c r="E122" s="2">
        <v>0</v>
      </c>
      <c r="F122" s="2">
        <v>0</v>
      </c>
      <c r="G122" s="3">
        <f t="shared" si="0"/>
        <v>752.42277000000001</v>
      </c>
      <c r="H122" s="3">
        <f t="shared" si="1"/>
        <v>0.20000000000004547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1903.99</v>
      </c>
      <c r="D124" s="2">
        <f>'PR-RAS'!E128</f>
        <v>2157.19</v>
      </c>
      <c r="E124" s="2">
        <v>0</v>
      </c>
      <c r="F124" s="2">
        <v>0</v>
      </c>
      <c r="G124" s="3">
        <f t="shared" si="0"/>
        <v>764.85951</v>
      </c>
      <c r="H124" s="3">
        <f t="shared" si="1"/>
        <v>0.20000000000004547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3500</v>
      </c>
      <c r="E125" s="2">
        <v>0</v>
      </c>
      <c r="F125" s="2">
        <v>0</v>
      </c>
      <c r="G125" s="3">
        <f t="shared" si="0"/>
        <v>880.4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3500</v>
      </c>
      <c r="E126" s="2">
        <v>0</v>
      </c>
      <c r="F126" s="2">
        <v>0</v>
      </c>
      <c r="G126" s="3">
        <f t="shared" si="0"/>
        <v>887.5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162676.25</v>
      </c>
      <c r="D130" s="2">
        <f>'PR-RAS'!E134</f>
        <v>254300.53999999998</v>
      </c>
      <c r="E130" s="2">
        <v>0</v>
      </c>
      <c r="F130" s="2">
        <v>0</v>
      </c>
      <c r="G130" s="3">
        <f t="shared" si="0"/>
        <v>86594.775569999998</v>
      </c>
      <c r="H130" s="3">
        <f t="shared" si="1"/>
        <v>0.71000000002095476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162676.25</v>
      </c>
      <c r="D131" s="2">
        <f>'PR-RAS'!E135</f>
        <v>254300.53999999998</v>
      </c>
      <c r="E131" s="2">
        <v>0</v>
      </c>
      <c r="F131" s="2">
        <v>0</v>
      </c>
      <c r="G131" s="3">
        <f t="shared" si="0"/>
        <v>87266.052899999995</v>
      </c>
      <c r="H131" s="3">
        <f t="shared" si="1"/>
        <v>0.71000000002095476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122078.36</v>
      </c>
      <c r="D132" s="2">
        <f>'PR-RAS'!E136</f>
        <v>227142.83</v>
      </c>
      <c r="E132" s="2">
        <v>0</v>
      </c>
      <c r="F132" s="2">
        <v>0</v>
      </c>
      <c r="G132" s="3">
        <f t="shared" si="0"/>
        <v>75503.686620000008</v>
      </c>
      <c r="H132" s="3">
        <f t="shared" si="1"/>
        <v>0.53000000001338776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40597.89</v>
      </c>
      <c r="D133" s="2">
        <f>'PR-RAS'!E137</f>
        <v>27157.71</v>
      </c>
      <c r="E133" s="2">
        <v>0</v>
      </c>
      <c r="F133" s="2">
        <v>0</v>
      </c>
      <c r="G133" s="3">
        <f t="shared" si="0"/>
        <v>12528.556920000001</v>
      </c>
      <c r="H133" s="3">
        <f t="shared" si="1"/>
        <v>0.40000000000145519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1813317.97</v>
      </c>
      <c r="D148" s="2">
        <f>'PR-RAS'!E152</f>
        <v>2109532.5900000003</v>
      </c>
      <c r="E148" s="2">
        <v>0</v>
      </c>
      <c r="F148" s="2">
        <v>0</v>
      </c>
      <c r="G148" s="3">
        <f t="shared" si="0"/>
        <v>886760.32305000001</v>
      </c>
      <c r="H148" s="3">
        <f t="shared" si="1"/>
        <v>0.43999999971129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1601576.56</v>
      </c>
      <c r="D149" s="2">
        <f>'PR-RAS'!E153</f>
        <v>1808582.08</v>
      </c>
      <c r="E149" s="2">
        <v>0</v>
      </c>
      <c r="F149" s="2">
        <v>0</v>
      </c>
      <c r="G149" s="3">
        <f t="shared" si="0"/>
        <v>772373.62656</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1332359.4400000002</v>
      </c>
      <c r="D150" s="2">
        <f>'PR-RAS'!E154</f>
        <v>1535864.37</v>
      </c>
      <c r="E150" s="2">
        <v>0</v>
      </c>
      <c r="F150" s="2">
        <v>0</v>
      </c>
      <c r="G150" s="3">
        <f t="shared" si="0"/>
        <v>656209.13882000011</v>
      </c>
      <c r="H150" s="3">
        <f t="shared" si="1"/>
        <v>0.81000000028871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1300020.8500000001</v>
      </c>
      <c r="D151" s="2">
        <f>'PR-RAS'!E155</f>
        <v>1493322</v>
      </c>
      <c r="E151" s="2">
        <v>0</v>
      </c>
      <c r="F151" s="2">
        <v>0</v>
      </c>
      <c r="G151" s="3">
        <f t="shared" si="0"/>
        <v>642999.72749999992</v>
      </c>
      <c r="H151" s="3">
        <f t="shared" si="1"/>
        <v>0.14999999990686774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32338.59</v>
      </c>
      <c r="D153" s="2">
        <f>'PR-RAS'!E157</f>
        <v>42542.37</v>
      </c>
      <c r="E153" s="2">
        <v>0</v>
      </c>
      <c r="F153" s="2">
        <v>0</v>
      </c>
      <c r="G153" s="3">
        <f t="shared" si="0"/>
        <v>17848.346160000001</v>
      </c>
      <c r="H153" s="3">
        <f t="shared" si="1"/>
        <v>0.78000000000247383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54266.879999999997</v>
      </c>
      <c r="D155" s="2">
        <f>'PR-RAS'!E159</f>
        <v>31295.279999999999</v>
      </c>
      <c r="E155" s="2">
        <v>0</v>
      </c>
      <c r="F155" s="2">
        <v>0</v>
      </c>
      <c r="G155" s="3">
        <f t="shared" si="0"/>
        <v>17996.045760000001</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214950.24</v>
      </c>
      <c r="D156" s="2">
        <f>'PR-RAS'!E160</f>
        <v>241422.43</v>
      </c>
      <c r="E156" s="2">
        <v>0</v>
      </c>
      <c r="F156" s="2">
        <v>0</v>
      </c>
      <c r="G156" s="3">
        <f t="shared" si="0"/>
        <v>108158.2405</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214950.24</v>
      </c>
      <c r="D158" s="2">
        <f>'PR-RAS'!E162</f>
        <v>241422.43</v>
      </c>
      <c r="E158" s="2">
        <v>0</v>
      </c>
      <c r="F158" s="2">
        <v>0</v>
      </c>
      <c r="G158" s="3">
        <f t="shared" si="0"/>
        <v>109553.83069999999</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208390.43</v>
      </c>
      <c r="D160" s="2">
        <f>'PR-RAS'!E164</f>
        <v>298947.90000000002</v>
      </c>
      <c r="E160" s="2">
        <v>0</v>
      </c>
      <c r="F160" s="2">
        <v>0</v>
      </c>
      <c r="G160" s="3">
        <f t="shared" si="0"/>
        <v>128199.51057</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69262.75</v>
      </c>
      <c r="D161" s="2">
        <f>'PR-RAS'!E165</f>
        <v>65473.32</v>
      </c>
      <c r="E161" s="2">
        <v>0</v>
      </c>
      <c r="F161" s="2">
        <v>0</v>
      </c>
      <c r="G161" s="3">
        <f t="shared" si="0"/>
        <v>32033.502400000001</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6869.49</v>
      </c>
      <c r="D162" s="2">
        <f>'PR-RAS'!E166</f>
        <v>9535.32</v>
      </c>
      <c r="E162" s="2">
        <v>0</v>
      </c>
      <c r="F162" s="2">
        <v>0</v>
      </c>
      <c r="G162" s="3">
        <f t="shared" si="0"/>
        <v>4176.3609299999998</v>
      </c>
      <c r="H162" s="3">
        <f t="shared" si="1"/>
        <v>0.80999999999949068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33235.269999999997</v>
      </c>
      <c r="D163" s="2">
        <f>'PR-RAS'!E167</f>
        <v>32586.1</v>
      </c>
      <c r="E163" s="2">
        <v>0</v>
      </c>
      <c r="F163" s="2">
        <v>0</v>
      </c>
      <c r="G163" s="3">
        <f t="shared" si="0"/>
        <v>15942.01014</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29157.99</v>
      </c>
      <c r="D164" s="2">
        <f>'PR-RAS'!E168</f>
        <v>23351.9</v>
      </c>
      <c r="E164" s="2">
        <v>0</v>
      </c>
      <c r="F164" s="2">
        <v>0</v>
      </c>
      <c r="G164" s="3">
        <f t="shared" si="0"/>
        <v>12365.471770000002</v>
      </c>
      <c r="H164" s="3">
        <f t="shared" si="1"/>
        <v>0.1099999999969441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31107.07</v>
      </c>
      <c r="D166" s="2">
        <f>'PR-RAS'!E170</f>
        <v>30153.600000000006</v>
      </c>
      <c r="E166" s="2">
        <v>0</v>
      </c>
      <c r="F166" s="2">
        <v>0</v>
      </c>
      <c r="G166" s="3">
        <f t="shared" si="0"/>
        <v>15083.354550000004</v>
      </c>
      <c r="H166" s="3">
        <f t="shared" si="1"/>
        <v>0.4699999999938882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7806.44</v>
      </c>
      <c r="D167" s="2">
        <f>'PR-RAS'!E171</f>
        <v>10209.290000000001</v>
      </c>
      <c r="E167" s="2">
        <v>0</v>
      </c>
      <c r="F167" s="2">
        <v>0</v>
      </c>
      <c r="G167" s="3">
        <f t="shared" si="0"/>
        <v>4685.3533200000002</v>
      </c>
      <c r="H167" s="3">
        <f t="shared" si="1"/>
        <v>0.73000000000047294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2060.15</v>
      </c>
      <c r="D168" s="2">
        <f>'PR-RAS'!E172</f>
        <v>2276.5</v>
      </c>
      <c r="E168" s="2">
        <v>0</v>
      </c>
      <c r="F168" s="2">
        <v>0</v>
      </c>
      <c r="G168" s="3">
        <f t="shared" si="0"/>
        <v>1104.3960500000001</v>
      </c>
      <c r="H168" s="3">
        <f t="shared" si="1"/>
        <v>0.65000000000009095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18080.689999999999</v>
      </c>
      <c r="D169" s="2">
        <f>'PR-RAS'!E173</f>
        <v>15438.45</v>
      </c>
      <c r="E169" s="2">
        <v>0</v>
      </c>
      <c r="F169" s="2">
        <v>0</v>
      </c>
      <c r="G169" s="3">
        <f t="shared" si="0"/>
        <v>8224.8751200000006</v>
      </c>
      <c r="H169" s="3">
        <f t="shared" si="1"/>
        <v>0.76000000000203727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1093.27</v>
      </c>
      <c r="D170" s="2">
        <f>'PR-RAS'!E174</f>
        <v>1756.15</v>
      </c>
      <c r="E170" s="2">
        <v>0</v>
      </c>
      <c r="F170" s="2">
        <v>0</v>
      </c>
      <c r="G170" s="3">
        <f t="shared" si="0"/>
        <v>778.34132999999997</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1958.55</v>
      </c>
      <c r="D171" s="2">
        <f>'PR-RAS'!E175</f>
        <v>214.31</v>
      </c>
      <c r="E171" s="2">
        <v>0</v>
      </c>
      <c r="F171" s="2">
        <v>0</v>
      </c>
      <c r="G171" s="3">
        <f t="shared" si="0"/>
        <v>405.81890000000004</v>
      </c>
      <c r="H171" s="3">
        <f t="shared" si="1"/>
        <v>0.76000000000004775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107.97</v>
      </c>
      <c r="D173" s="2">
        <f>'PR-RAS'!E177</f>
        <v>258.89999999999998</v>
      </c>
      <c r="E173" s="2">
        <v>0</v>
      </c>
      <c r="F173" s="2">
        <v>0</v>
      </c>
      <c r="G173" s="3">
        <f t="shared" si="0"/>
        <v>107.63243999999999</v>
      </c>
      <c r="H173" s="3">
        <f t="shared" si="1"/>
        <v>0.13000000000002387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52308.829999999994</v>
      </c>
      <c r="D174" s="2">
        <f>'PR-RAS'!E178</f>
        <v>155973.23000000001</v>
      </c>
      <c r="E174" s="2">
        <v>0</v>
      </c>
      <c r="F174" s="2">
        <v>0</v>
      </c>
      <c r="G174" s="3">
        <f t="shared" si="0"/>
        <v>63016.16517</v>
      </c>
      <c r="H174" s="3">
        <f t="shared" si="1"/>
        <v>0.40000000001600711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1548.75</v>
      </c>
      <c r="D175" s="2">
        <f>'PR-RAS'!E179</f>
        <v>1419.42</v>
      </c>
      <c r="E175" s="2">
        <v>0</v>
      </c>
      <c r="F175" s="2">
        <v>0</v>
      </c>
      <c r="G175" s="3">
        <f t="shared" si="0"/>
        <v>763.44065999999998</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26862.98</v>
      </c>
      <c r="D176" s="2">
        <f>'PR-RAS'!E180</f>
        <v>127826.34</v>
      </c>
      <c r="E176" s="2">
        <v>0</v>
      </c>
      <c r="F176" s="2">
        <v>0</v>
      </c>
      <c r="G176" s="3">
        <f t="shared" si="0"/>
        <v>49440.240499999993</v>
      </c>
      <c r="H176" s="3">
        <f t="shared" si="1"/>
        <v>0.3599999999969441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1767.44</v>
      </c>
      <c r="D177" s="2">
        <f>'PR-RAS'!E181</f>
        <v>1116.19</v>
      </c>
      <c r="E177" s="2">
        <v>0</v>
      </c>
      <c r="F177" s="2">
        <v>0</v>
      </c>
      <c r="G177" s="3">
        <f t="shared" si="0"/>
        <v>703.96831999999995</v>
      </c>
      <c r="H177" s="3">
        <f t="shared" si="1"/>
        <v>0.63000000000010914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5925.49</v>
      </c>
      <c r="D178" s="2">
        <f>'PR-RAS'!E182</f>
        <v>8552.09</v>
      </c>
      <c r="E178" s="2">
        <v>0</v>
      </c>
      <c r="F178" s="2">
        <v>0</v>
      </c>
      <c r="G178" s="3">
        <f t="shared" si="0"/>
        <v>4076.2515899999994</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140.4</v>
      </c>
      <c r="D179" s="2">
        <f>'PR-RAS'!E183</f>
        <v>140.4</v>
      </c>
      <c r="E179" s="2">
        <v>0</v>
      </c>
      <c r="F179" s="2">
        <v>0</v>
      </c>
      <c r="G179" s="3">
        <f t="shared" si="0"/>
        <v>74.973600000000005</v>
      </c>
      <c r="H179" s="3">
        <f t="shared" si="1"/>
        <v>0.80000000000001137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3160</v>
      </c>
      <c r="D180" s="2">
        <f>'PR-RAS'!E184</f>
        <v>3020</v>
      </c>
      <c r="E180" s="2">
        <v>0</v>
      </c>
      <c r="F180" s="2">
        <v>0</v>
      </c>
      <c r="G180" s="3">
        <f t="shared" si="0"/>
        <v>1646.8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8445.0400000000009</v>
      </c>
      <c r="D181" s="2">
        <f>'PR-RAS'!E185</f>
        <v>1434.92</v>
      </c>
      <c r="E181" s="2">
        <v>0</v>
      </c>
      <c r="F181" s="2">
        <v>0</v>
      </c>
      <c r="G181" s="3">
        <f t="shared" si="0"/>
        <v>2036.6784</v>
      </c>
      <c r="H181" s="3">
        <f t="shared" si="1"/>
        <v>0.12000000000080036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1754.59</v>
      </c>
      <c r="D182" s="2">
        <f>'PR-RAS'!E186</f>
        <v>1790</v>
      </c>
      <c r="E182" s="2">
        <v>0</v>
      </c>
      <c r="F182" s="2">
        <v>0</v>
      </c>
      <c r="G182" s="3">
        <f t="shared" si="0"/>
        <v>965.56079</v>
      </c>
      <c r="H182" s="3">
        <f t="shared" si="1"/>
        <v>0.41000000000008185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2704.14</v>
      </c>
      <c r="D183" s="2">
        <f>'PR-RAS'!E187</f>
        <v>10673.87</v>
      </c>
      <c r="E183" s="2">
        <v>0</v>
      </c>
      <c r="F183" s="2">
        <v>0</v>
      </c>
      <c r="G183" s="3">
        <f t="shared" si="0"/>
        <v>4377.4421600000005</v>
      </c>
      <c r="H183" s="3">
        <f t="shared" si="1"/>
        <v>0.26999999999907232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41771.120000000003</v>
      </c>
      <c r="D184" s="2">
        <f>'PR-RAS'!E188</f>
        <v>36593.269999999997</v>
      </c>
      <c r="E184" s="2">
        <v>0</v>
      </c>
      <c r="F184" s="2">
        <v>0</v>
      </c>
      <c r="G184" s="3">
        <f t="shared" si="0"/>
        <v>21037.251779999999</v>
      </c>
      <c r="H184" s="3">
        <f t="shared" si="1"/>
        <v>0.38999999999941792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13940.66</v>
      </c>
      <c r="D190" s="2">
        <f>'PR-RAS'!E194</f>
        <v>10754.48</v>
      </c>
      <c r="E190" s="2">
        <v>0</v>
      </c>
      <c r="F190" s="2">
        <v>0</v>
      </c>
      <c r="G190" s="3">
        <f t="shared" si="0"/>
        <v>6699.9781799999992</v>
      </c>
      <c r="H190" s="3">
        <f t="shared" si="1"/>
        <v>0.81999999999970896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5914.32</v>
      </c>
      <c r="D191" s="2">
        <f>'PR-RAS'!E195</f>
        <v>4633.4399999999996</v>
      </c>
      <c r="E191" s="2">
        <v>0</v>
      </c>
      <c r="F191" s="2">
        <v>0</v>
      </c>
      <c r="G191" s="3">
        <f t="shared" si="0"/>
        <v>2884.4279999999999</v>
      </c>
      <c r="H191" s="3">
        <f t="shared" si="1"/>
        <v>0.75999999999930878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2340</v>
      </c>
      <c r="D192" s="2">
        <f>'PR-RAS'!E196</f>
        <v>2172</v>
      </c>
      <c r="E192" s="2">
        <v>0</v>
      </c>
      <c r="F192" s="2">
        <v>0</v>
      </c>
      <c r="G192" s="3">
        <f t="shared" si="0"/>
        <v>1276.644</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2230.59</v>
      </c>
      <c r="D193" s="2">
        <f>'PR-RAS'!E197</f>
        <v>974.86</v>
      </c>
      <c r="E193" s="2">
        <v>0</v>
      </c>
      <c r="F193" s="2">
        <v>0</v>
      </c>
      <c r="G193" s="3">
        <f t="shared" si="0"/>
        <v>802.61952000000008</v>
      </c>
      <c r="H193" s="3">
        <f t="shared" si="1"/>
        <v>0.54999999999984084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3220.75</v>
      </c>
      <c r="D195" s="2">
        <f>'PR-RAS'!E199</f>
        <v>2788.18</v>
      </c>
      <c r="E195" s="2">
        <v>0</v>
      </c>
      <c r="F195" s="2">
        <v>0</v>
      </c>
      <c r="G195" s="3">
        <f t="shared" si="0"/>
        <v>1706.6393400000002</v>
      </c>
      <c r="H195" s="3">
        <f t="shared" si="1"/>
        <v>0.42999999999983629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235</v>
      </c>
      <c r="D197" s="2">
        <f>'PR-RAS'!E201</f>
        <v>186</v>
      </c>
      <c r="E197" s="2">
        <v>0</v>
      </c>
      <c r="F197" s="2">
        <v>0</v>
      </c>
      <c r="G197" s="3">
        <f t="shared" si="0"/>
        <v>118.97200000000001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2715.89</v>
      </c>
      <c r="D198" s="2">
        <f>'PR-RAS'!E202</f>
        <v>915.45</v>
      </c>
      <c r="E198" s="2">
        <v>0</v>
      </c>
      <c r="F198" s="2">
        <v>0</v>
      </c>
      <c r="G198" s="3">
        <f t="shared" si="0"/>
        <v>895.71762999999999</v>
      </c>
      <c r="H198" s="3">
        <f t="shared" si="1"/>
        <v>0.5600000000001728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2715.89</v>
      </c>
      <c r="D212" s="2">
        <f>'PR-RAS'!E216</f>
        <v>915.45</v>
      </c>
      <c r="E212" s="2">
        <v>0</v>
      </c>
      <c r="F212" s="2">
        <v>0</v>
      </c>
      <c r="G212" s="3">
        <f t="shared" si="0"/>
        <v>959.37268999999992</v>
      </c>
      <c r="H212" s="3">
        <f t="shared" si="1"/>
        <v>0.5600000000001728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980.06</v>
      </c>
      <c r="D213" s="2">
        <f>'PR-RAS'!E217</f>
        <v>890.32</v>
      </c>
      <c r="E213" s="2">
        <v>0</v>
      </c>
      <c r="F213" s="2">
        <v>0</v>
      </c>
      <c r="G213" s="3">
        <f t="shared" si="0"/>
        <v>585.26839999999993</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1735.83</v>
      </c>
      <c r="D215" s="2">
        <f>'PR-RAS'!E219</f>
        <v>25.13</v>
      </c>
      <c r="E215" s="2">
        <v>0</v>
      </c>
      <c r="F215" s="2">
        <v>0</v>
      </c>
      <c r="G215" s="3">
        <f t="shared" si="0"/>
        <v>382.22325999999998</v>
      </c>
      <c r="H215" s="3">
        <f t="shared" si="1"/>
        <v>0.30000000000007176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340</v>
      </c>
      <c r="E258" s="2">
        <v>0</v>
      </c>
      <c r="F258" s="2">
        <v>0</v>
      </c>
      <c r="G258" s="3">
        <f t="shared" si="0"/>
        <v>174.76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340</v>
      </c>
      <c r="E265" s="2">
        <v>0</v>
      </c>
      <c r="F265" s="2">
        <v>0</v>
      </c>
      <c r="G265" s="3">
        <f t="shared" si="0"/>
        <v>179.52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340</v>
      </c>
      <c r="E266" s="2">
        <v>0</v>
      </c>
      <c r="F266" s="2">
        <v>0</v>
      </c>
      <c r="G266" s="3">
        <f t="shared" si="0"/>
        <v>180.20000000000002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635.09</v>
      </c>
      <c r="D269" s="2">
        <f>'PR-RAS'!E273</f>
        <v>747.16</v>
      </c>
      <c r="E269" s="2">
        <v>0</v>
      </c>
      <c r="F269" s="2">
        <v>0</v>
      </c>
      <c r="G269" s="3">
        <f t="shared" si="0"/>
        <v>570.68187999999998</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635.09</v>
      </c>
      <c r="D270" s="2">
        <f>'PR-RAS'!E274</f>
        <v>747.16</v>
      </c>
      <c r="E270" s="2">
        <v>0</v>
      </c>
      <c r="F270" s="2">
        <v>0</v>
      </c>
      <c r="G270" s="3">
        <f t="shared" si="0"/>
        <v>572.81128999999999</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635.09</v>
      </c>
      <c r="D272" s="2">
        <f>'PR-RAS'!E276</f>
        <v>747.16</v>
      </c>
      <c r="E272" s="2">
        <v>0</v>
      </c>
      <c r="F272" s="2">
        <v>0</v>
      </c>
      <c r="G272" s="3">
        <f t="shared" si="0"/>
        <v>577.07011</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1813317.97</v>
      </c>
      <c r="D295" s="2">
        <f>'PR-RAS'!E299</f>
        <v>2109532.5900000003</v>
      </c>
      <c r="E295" s="2">
        <v>0</v>
      </c>
      <c r="F295" s="2">
        <v>0</v>
      </c>
      <c r="G295" s="3">
        <f t="shared" si="12"/>
        <v>1773520.6461</v>
      </c>
      <c r="H295" s="3">
        <f t="shared" si="13"/>
        <v>0.43999999971129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31235.479999999981</v>
      </c>
      <c r="D296" s="2">
        <f>'PR-RAS'!E300</f>
        <v>0</v>
      </c>
      <c r="E296" s="2">
        <v>0</v>
      </c>
      <c r="F296" s="2">
        <v>0</v>
      </c>
      <c r="G296" s="3">
        <f t="shared" si="12"/>
        <v>9214.4665999999943</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108802.59000000032</v>
      </c>
      <c r="E297" s="2">
        <v>0</v>
      </c>
      <c r="F297" s="2">
        <v>0</v>
      </c>
      <c r="G297" s="3">
        <f t="shared" si="12"/>
        <v>64411.133280000184</v>
      </c>
      <c r="H297" s="3">
        <f t="shared" si="13"/>
        <v>0.40999999968335032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203411.27</v>
      </c>
      <c r="D298" s="2">
        <f>'PR-RAS'!E302</f>
        <v>122107.87</v>
      </c>
      <c r="E298" s="2">
        <v>0</v>
      </c>
      <c r="F298" s="2">
        <v>0</v>
      </c>
      <c r="G298" s="3">
        <f t="shared" si="12"/>
        <v>132945.22196999998</v>
      </c>
      <c r="H298" s="3">
        <f t="shared" si="13"/>
        <v>0.39999999999417923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219</v>
      </c>
      <c r="D300" s="2">
        <f>'PR-RAS'!E304</f>
        <v>141489.18</v>
      </c>
      <c r="E300" s="2">
        <v>0</v>
      </c>
      <c r="F300" s="2">
        <v>0</v>
      </c>
      <c r="G300" s="3">
        <f t="shared" si="12"/>
        <v>84676.010639999993</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219</v>
      </c>
      <c r="D301" s="2">
        <f>'PR-RAS'!E305</f>
        <v>219</v>
      </c>
      <c r="E301" s="2">
        <v>0</v>
      </c>
      <c r="F301" s="2">
        <v>0</v>
      </c>
      <c r="G301" s="3">
        <f t="shared" si="12"/>
        <v>197.1</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50431.55</v>
      </c>
      <c r="D355" s="2">
        <f>'PR-RAS'!E360</f>
        <v>44140.45</v>
      </c>
      <c r="E355" s="2">
        <v>0</v>
      </c>
      <c r="F355" s="2">
        <v>0</v>
      </c>
      <c r="G355" s="3">
        <f t="shared" si="12"/>
        <v>49104.207300000002</v>
      </c>
      <c r="H355" s="3">
        <f t="shared" si="13"/>
        <v>0.89999999999417923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50431.55</v>
      </c>
      <c r="D368" s="2">
        <f>'PR-RAS'!E373</f>
        <v>44140.45</v>
      </c>
      <c r="E368" s="2">
        <v>0</v>
      </c>
      <c r="F368" s="2">
        <v>0</v>
      </c>
      <c r="G368" s="3">
        <f t="shared" si="12"/>
        <v>50907.469150000004</v>
      </c>
      <c r="H368" s="3">
        <f t="shared" si="13"/>
        <v>0.89999999999417923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17288.22</v>
      </c>
      <c r="D374" s="2">
        <f>'PR-RAS'!E379</f>
        <v>16117.86</v>
      </c>
      <c r="E374" s="2">
        <v>0</v>
      </c>
      <c r="F374" s="2">
        <v>0</v>
      </c>
      <c r="G374" s="3">
        <f t="shared" si="12"/>
        <v>18472.429619999999</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15941.23</v>
      </c>
      <c r="D375" s="2">
        <f>'PR-RAS'!E380</f>
        <v>15392.54</v>
      </c>
      <c r="E375" s="2">
        <v>0</v>
      </c>
      <c r="F375" s="2">
        <v>0</v>
      </c>
      <c r="G375" s="3">
        <f t="shared" si="12"/>
        <v>17475.639939999997</v>
      </c>
      <c r="H375" s="3">
        <f t="shared" si="13"/>
        <v>0.68999999999869033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116</v>
      </c>
      <c r="D377" s="2">
        <f>'PR-RAS'!E382</f>
        <v>197.5</v>
      </c>
      <c r="E377" s="2">
        <v>0</v>
      </c>
      <c r="F377" s="2">
        <v>0</v>
      </c>
      <c r="G377" s="3">
        <f t="shared" si="12"/>
        <v>192.136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527.82000000000005</v>
      </c>
      <c r="E380" s="2">
        <v>0</v>
      </c>
      <c r="F380" s="2">
        <v>0</v>
      </c>
      <c r="G380" s="3">
        <f t="shared" si="12"/>
        <v>400.08756000000005</v>
      </c>
      <c r="H380" s="3">
        <f t="shared" si="13"/>
        <v>0.17999999999994998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1230.99</v>
      </c>
      <c r="D381" s="2">
        <f>'PR-RAS'!E386</f>
        <v>0</v>
      </c>
      <c r="E381" s="2">
        <v>0</v>
      </c>
      <c r="F381" s="2">
        <v>0</v>
      </c>
      <c r="G381" s="3">
        <f t="shared" si="12"/>
        <v>467.77620000000002</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33143.33</v>
      </c>
      <c r="D388" s="2">
        <f>'PR-RAS'!E393</f>
        <v>28022.59</v>
      </c>
      <c r="E388" s="2">
        <v>0</v>
      </c>
      <c r="F388" s="2">
        <v>0</v>
      </c>
      <c r="G388" s="3">
        <f t="shared" si="12"/>
        <v>34515.953370000003</v>
      </c>
      <c r="H388" s="3">
        <f t="shared" si="13"/>
        <v>0.74000000000160071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33143.33</v>
      </c>
      <c r="D389" s="2">
        <f>'PR-RAS'!E394</f>
        <v>28022.59</v>
      </c>
      <c r="E389" s="2">
        <v>0</v>
      </c>
      <c r="F389" s="2">
        <v>0</v>
      </c>
      <c r="G389" s="3">
        <f t="shared" si="12"/>
        <v>34605.141880000003</v>
      </c>
      <c r="H389" s="3">
        <f t="shared" si="13"/>
        <v>0.74000000000160071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50431.55</v>
      </c>
      <c r="D413" s="2">
        <f>'PR-RAS'!E418</f>
        <v>44140.45</v>
      </c>
      <c r="E413" s="2">
        <v>0</v>
      </c>
      <c r="F413" s="2">
        <v>0</v>
      </c>
      <c r="G413" s="3">
        <f t="shared" si="12"/>
        <v>57149.529399999999</v>
      </c>
      <c r="H413" s="3">
        <f t="shared" si="13"/>
        <v>0.89999999999417923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47262.07</v>
      </c>
      <c r="D415" s="2">
        <f>'PR-RAS'!E420</f>
        <v>29686.09</v>
      </c>
      <c r="E415" s="2">
        <v>0</v>
      </c>
      <c r="F415" s="2">
        <v>0</v>
      </c>
      <c r="G415" s="3">
        <f t="shared" si="12"/>
        <v>44146.5795</v>
      </c>
      <c r="H415" s="3">
        <f t="shared" si="13"/>
        <v>0.15999999999985448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27.63</v>
      </c>
      <c r="D416" s="2">
        <f>'PR-RAS'!E421</f>
        <v>0</v>
      </c>
      <c r="E416" s="2">
        <v>0</v>
      </c>
      <c r="F416" s="2">
        <v>0</v>
      </c>
      <c r="G416" s="3">
        <f t="shared" si="12"/>
        <v>11.466449999999998</v>
      </c>
      <c r="H416" s="3">
        <f t="shared" si="13"/>
        <v>0.37000000000000099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1844553.45</v>
      </c>
      <c r="D417" s="2">
        <f>'PR-RAS'!E422</f>
        <v>2000730</v>
      </c>
      <c r="E417" s="2">
        <v>0</v>
      </c>
      <c r="F417" s="2">
        <v>0</v>
      </c>
      <c r="G417" s="3">
        <f t="shared" si="12"/>
        <v>2431941.5951999999</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1863749.52</v>
      </c>
      <c r="D418" s="2">
        <f>'PR-RAS'!E423</f>
        <v>2153673.0400000005</v>
      </c>
      <c r="E418" s="2">
        <v>0</v>
      </c>
      <c r="F418" s="2">
        <v>0</v>
      </c>
      <c r="G418" s="3">
        <f t="shared" si="12"/>
        <v>2573346.8652000003</v>
      </c>
      <c r="H418" s="3">
        <f t="shared" si="13"/>
        <v>0.52000000048428774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19196.070000000065</v>
      </c>
      <c r="D420" s="2">
        <f>'PR-RAS'!E425</f>
        <v>152943.0400000005</v>
      </c>
      <c r="E420" s="2">
        <v>0</v>
      </c>
      <c r="F420" s="2">
        <v>0</v>
      </c>
      <c r="G420" s="3">
        <f t="shared" si="12"/>
        <v>136209.42085000043</v>
      </c>
      <c r="H420" s="3">
        <f t="shared" si="13"/>
        <v>0.11000000056810677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156149.19999999998</v>
      </c>
      <c r="D421" s="2">
        <f>'PR-RAS'!E426</f>
        <v>92421.78</v>
      </c>
      <c r="E421" s="2">
        <v>0</v>
      </c>
      <c r="F421" s="2">
        <v>0</v>
      </c>
      <c r="G421" s="3">
        <f t="shared" si="12"/>
        <v>143216.95920000001</v>
      </c>
      <c r="H421" s="3">
        <f t="shared" si="13"/>
        <v>0.41999999998370185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246.63</v>
      </c>
      <c r="D423" s="2">
        <f>'PR-RAS'!E428</f>
        <v>141489.18</v>
      </c>
      <c r="E423" s="2">
        <v>0</v>
      </c>
      <c r="F423" s="2">
        <v>0</v>
      </c>
      <c r="G423" s="3">
        <f t="shared" si="12"/>
        <v>119520.94577999999</v>
      </c>
      <c r="H423" s="3">
        <f t="shared" si="13"/>
        <v>0.54999999999301963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1844553.45</v>
      </c>
      <c r="D637" s="2">
        <f>'PR-RAS'!E643</f>
        <v>2000730</v>
      </c>
      <c r="E637" s="2">
        <v>0</v>
      </c>
      <c r="F637" s="2">
        <v>0</v>
      </c>
      <c r="G637" s="3">
        <f t="shared" si="14"/>
        <v>3718064.5542000001</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1863749.52</v>
      </c>
      <c r="D638" s="2">
        <f>'PR-RAS'!E644</f>
        <v>2153673.0400000005</v>
      </c>
      <c r="E638" s="2">
        <v>0</v>
      </c>
      <c r="F638" s="2">
        <v>0</v>
      </c>
      <c r="G638" s="3">
        <f t="shared" si="14"/>
        <v>3930987.8972000009</v>
      </c>
      <c r="H638" s="3">
        <f t="shared" si="15"/>
        <v>0.52000000048428774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19196.070000000065</v>
      </c>
      <c r="D640" s="2">
        <f>'PR-RAS'!E646</f>
        <v>152943.0400000005</v>
      </c>
      <c r="E640" s="2">
        <v>0</v>
      </c>
      <c r="F640" s="2">
        <v>0</v>
      </c>
      <c r="G640" s="3">
        <f t="shared" si="14"/>
        <v>207727.4938500007</v>
      </c>
      <c r="H640" s="3">
        <f t="shared" si="15"/>
        <v>0.11000000056810677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156149.19999999998</v>
      </c>
      <c r="D641" s="2">
        <f>'PR-RAS'!E647</f>
        <v>92421.78</v>
      </c>
      <c r="E641" s="2">
        <v>0</v>
      </c>
      <c r="F641" s="2">
        <v>0</v>
      </c>
      <c r="G641" s="3">
        <f t="shared" si="14"/>
        <v>218235.3664</v>
      </c>
      <c r="H641" s="3">
        <f t="shared" si="15"/>
        <v>0.41999999998370185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136953.12999999992</v>
      </c>
      <c r="D643" s="2">
        <f>'PR-RAS'!E649</f>
        <v>0</v>
      </c>
      <c r="E643" s="2">
        <v>0</v>
      </c>
      <c r="F643" s="2">
        <v>0</v>
      </c>
      <c r="G643" s="3">
        <f t="shared" si="14"/>
        <v>87923.909459999952</v>
      </c>
      <c r="H643" s="3">
        <f t="shared" si="15"/>
        <v>0.12999999991734512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60521.260000000504</v>
      </c>
      <c r="E644" s="2">
        <v>0</v>
      </c>
      <c r="F644" s="2">
        <v>0</v>
      </c>
      <c r="G644" s="3">
        <f t="shared" si="14"/>
        <v>77830.340360000657</v>
      </c>
      <c r="H644" s="3">
        <f t="shared" si="15"/>
        <v>0.26000000050407834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135033.07</v>
      </c>
      <c r="D645" s="2">
        <f>'PR-RAS'!E651</f>
        <v>0</v>
      </c>
      <c r="E645" s="2">
        <v>0</v>
      </c>
      <c r="F645" s="2">
        <v>0</v>
      </c>
      <c r="G645" s="3">
        <f t="shared" si="14"/>
        <v>86961.297080000004</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160737.9</v>
      </c>
      <c r="D646" s="2">
        <f>'PR-RAS'!E653</f>
        <v>162387.88</v>
      </c>
      <c r="E646" s="2">
        <v>0</v>
      </c>
      <c r="F646" s="2">
        <v>0</v>
      </c>
      <c r="G646" s="3">
        <f t="shared" si="14"/>
        <v>313156.31070000003</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252949.9</v>
      </c>
      <c r="D647" s="2">
        <f>'PR-RAS'!E654</f>
        <v>352506.09</v>
      </c>
      <c r="E647" s="2">
        <v>0</v>
      </c>
      <c r="F647" s="2">
        <v>0</v>
      </c>
      <c r="G647" s="3">
        <f t="shared" si="14"/>
        <v>618843.50368000008</v>
      </c>
      <c r="H647" s="3">
        <f t="shared" si="15"/>
        <v>0.19000000003143214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251299.92</v>
      </c>
      <c r="D648" s="2">
        <f>'PR-RAS'!E655</f>
        <v>387552.2</v>
      </c>
      <c r="E648" s="2">
        <v>0</v>
      </c>
      <c r="F648" s="2">
        <v>0</v>
      </c>
      <c r="G648" s="3">
        <f t="shared" si="14"/>
        <v>664083.59504000004</v>
      </c>
      <c r="H648" s="3">
        <f t="shared" si="15"/>
        <v>0.27999999999883585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162387.87999999998</v>
      </c>
      <c r="D649" s="2">
        <f>'PR-RAS'!E656</f>
        <v>127341.77000000002</v>
      </c>
      <c r="E649" s="2">
        <v>0</v>
      </c>
      <c r="F649" s="2">
        <v>0</v>
      </c>
      <c r="G649" s="3">
        <f t="shared" si="14"/>
        <v>270262.28016000002</v>
      </c>
      <c r="H649" s="3">
        <f t="shared" si="15"/>
        <v>0.35000000000582077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60</v>
      </c>
      <c r="E651" s="2">
        <v>0</v>
      </c>
      <c r="F651" s="2">
        <v>0</v>
      </c>
      <c r="G651" s="3">
        <f t="shared" si="14"/>
        <v>116.35000000000001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58</v>
      </c>
      <c r="E653" s="2">
        <v>0</v>
      </c>
      <c r="F653" s="2">
        <v>0</v>
      </c>
      <c r="G653" s="3">
        <f t="shared" si="14"/>
        <v>112.79600000000001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1604061.85</v>
      </c>
      <c r="D676" s="2">
        <f>'PR-RAS'!E683</f>
        <v>1668481.32</v>
      </c>
      <c r="E676" s="2">
        <v>0</v>
      </c>
      <c r="F676" s="2">
        <v>0</v>
      </c>
      <c r="G676" s="3">
        <f t="shared" si="14"/>
        <v>3335191.5307500004</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v>
      </c>
      <c r="D678" s="2">
        <f>'PR-RAS'!E685</f>
        <v>600</v>
      </c>
      <c r="E678" s="2">
        <v>0</v>
      </c>
      <c r="F678" s="2">
        <v>0</v>
      </c>
      <c r="G678" s="3">
        <f t="shared" si="14"/>
        <v>1218.6000000000001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2000</v>
      </c>
      <c r="D679" s="2">
        <f>'PR-RAS'!E686</f>
        <v>0</v>
      </c>
      <c r="E679" s="2">
        <v>0</v>
      </c>
      <c r="F679" s="2">
        <v>0</v>
      </c>
      <c r="G679" s="3">
        <f t="shared" si="14"/>
        <v>1356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68307.399999999994</v>
      </c>
      <c r="D695" s="2">
        <f>'PR-RAS'!E702</f>
        <v>64644.68</v>
      </c>
      <c r="E695" s="2">
        <v>0</v>
      </c>
      <c r="F695" s="2">
        <v>0</v>
      </c>
      <c r="G695" s="3">
        <f t="shared" si="14"/>
        <v>137132.15143999999</v>
      </c>
      <c r="H695" s="3">
        <f t="shared" si="15"/>
        <v>0.7199999999938882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2549.62</v>
      </c>
      <c r="D717" s="2">
        <f>'PR-RAS'!E724</f>
        <v>4860</v>
      </c>
      <c r="E717" s="2">
        <v>0</v>
      </c>
      <c r="F717" s="2">
        <v>0</v>
      </c>
      <c r="G717" s="3">
        <f t="shared" si="14"/>
        <v>8785.0479199999991</v>
      </c>
      <c r="H717" s="3">
        <f t="shared" si="15"/>
        <v>0.38000000000010914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3024.35</v>
      </c>
      <c r="E725" s="2">
        <v>0</v>
      </c>
      <c r="F725" s="2">
        <v>0</v>
      </c>
      <c r="G725" s="3">
        <f t="shared" si="14"/>
        <v>7770.9091999999991</v>
      </c>
      <c r="H725" s="3">
        <f t="shared" si="15"/>
        <v>0.74999999999954525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3644.44</v>
      </c>
      <c r="D726" s="2">
        <f>'PR-RAS'!E733</f>
        <v>1765.76</v>
      </c>
      <c r="E726" s="2">
        <v>0</v>
      </c>
      <c r="F726" s="2">
        <v>0</v>
      </c>
      <c r="G726" s="3">
        <f t="shared" si="14"/>
        <v>5202.5709999999999</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33235.269999999997</v>
      </c>
      <c r="D727" s="2">
        <f>'PR-RAS'!E734</f>
        <v>32586.1</v>
      </c>
      <c r="E727" s="2">
        <v>0</v>
      </c>
      <c r="F727" s="2">
        <v>0</v>
      </c>
      <c r="G727" s="3">
        <f t="shared" si="14"/>
        <v>71443.823220000006</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3160</v>
      </c>
      <c r="D729" s="2">
        <f>'PR-RAS'!E736</f>
        <v>3020</v>
      </c>
      <c r="E729" s="2">
        <v>0</v>
      </c>
      <c r="F729" s="2">
        <v>0</v>
      </c>
      <c r="G729" s="3">
        <f t="shared" si="14"/>
        <v>6697.5999999999995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583.16</v>
      </c>
      <c r="D731" s="2">
        <f>'PR-RAS'!E738</f>
        <v>0</v>
      </c>
      <c r="E731" s="2">
        <v>0</v>
      </c>
      <c r="F731" s="2">
        <v>0</v>
      </c>
      <c r="G731" s="3">
        <f t="shared" si="14"/>
        <v>425.70679999999999</v>
      </c>
      <c r="H731" s="3">
        <f t="shared" si="15"/>
        <v>0.15999999999996817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28.67</v>
      </c>
      <c r="E732" s="2">
        <v>0</v>
      </c>
      <c r="F732" s="2">
        <v>0</v>
      </c>
      <c r="G732" s="3">
        <f t="shared" si="14"/>
        <v>41.91554</v>
      </c>
      <c r="H732" s="3">
        <f t="shared" si="15"/>
        <v>0.32999999999999829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5914.32</v>
      </c>
      <c r="D734" s="2">
        <f>'PR-RAS'!E741</f>
        <v>4633.4399999999996</v>
      </c>
      <c r="E734" s="2">
        <v>0</v>
      </c>
      <c r="F734" s="2">
        <v>0</v>
      </c>
      <c r="G734" s="3">
        <f t="shared" si="14"/>
        <v>11127.819599999999</v>
      </c>
      <c r="H734" s="3">
        <f t="shared" si="15"/>
        <v>0.75999999999930878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2492</v>
      </c>
      <c r="D737" s="2">
        <f>'PR-RAS'!E744</f>
        <v>2496</v>
      </c>
      <c r="E737" s="2">
        <v>0</v>
      </c>
      <c r="F737" s="2">
        <v>0</v>
      </c>
      <c r="G737" s="3">
        <f t="shared" si="28"/>
        <v>5508.2240000000002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340</v>
      </c>
      <c r="E843" s="2">
        <v>0</v>
      </c>
      <c r="F843" s="2">
        <v>0</v>
      </c>
      <c r="G843" s="3">
        <f t="shared" si="34"/>
        <v>572.55999999999995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794264.48</v>
      </c>
      <c r="D1011" s="7">
        <f>BILANCA!E6</f>
        <v>760320.1100000001</v>
      </c>
      <c r="E1011" s="7">
        <v>0</v>
      </c>
      <c r="F1011" s="7">
        <v>0</v>
      </c>
      <c r="G1011" s="8">
        <f t="shared" ref="G1011:G1306" si="38">B1011/1000*C1011+B1011/500*D1011</f>
        <v>2314.9047</v>
      </c>
      <c r="H1011" s="8">
        <f t="shared" si="35"/>
        <v>0.59000000008381903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493415.77</v>
      </c>
      <c r="D1012" s="2">
        <f>BILANCA!E7</f>
        <v>488156.1700000001</v>
      </c>
      <c r="E1012" s="2">
        <v>0</v>
      </c>
      <c r="F1012" s="2">
        <v>0</v>
      </c>
      <c r="G1012" s="3">
        <f t="shared" si="38"/>
        <v>2939.4562200000005</v>
      </c>
      <c r="H1012" s="3">
        <f t="shared" si="35"/>
        <v>0.40000000008149073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11021.39</v>
      </c>
      <c r="D1015" s="2">
        <f>BILANCA!E10</f>
        <v>11021.39</v>
      </c>
      <c r="E1015" s="2">
        <v>0</v>
      </c>
      <c r="F1015" s="2">
        <v>0</v>
      </c>
      <c r="G1015" s="3">
        <f t="shared" si="38"/>
        <v>165.32085000000001</v>
      </c>
      <c r="H1015" s="3">
        <f t="shared" si="35"/>
        <v>0.77999999999883585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11021.39</v>
      </c>
      <c r="D1016" s="2">
        <f>BILANCA!E11</f>
        <v>11021.39</v>
      </c>
      <c r="E1016" s="2">
        <v>0</v>
      </c>
      <c r="F1016" s="2">
        <v>0</v>
      </c>
      <c r="G1016" s="3">
        <f t="shared" si="38"/>
        <v>198.38502</v>
      </c>
      <c r="H1016" s="3">
        <f t="shared" si="35"/>
        <v>0.77999999999883585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492823.96</v>
      </c>
      <c r="D1017" s="2">
        <f>BILANCA!E12</f>
        <v>487564.3600000001</v>
      </c>
      <c r="E1017" s="2">
        <v>0</v>
      </c>
      <c r="F1017" s="2">
        <v>0</v>
      </c>
      <c r="G1017" s="3">
        <f t="shared" si="38"/>
        <v>10275.668760000002</v>
      </c>
      <c r="H1017" s="3">
        <f t="shared" si="35"/>
        <v>0.40000000008149073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304647.34999999998</v>
      </c>
      <c r="D1018" s="2">
        <f>BILANCA!E13</f>
        <v>289524.33999999997</v>
      </c>
      <c r="E1018" s="2">
        <v>0</v>
      </c>
      <c r="F1018" s="2">
        <v>0</v>
      </c>
      <c r="G1018" s="3">
        <f t="shared" si="38"/>
        <v>7069.5682399999996</v>
      </c>
      <c r="H1018" s="3">
        <f t="shared" si="35"/>
        <v>0.68999999994412065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15888.2</v>
      </c>
      <c r="D1019" s="2">
        <f>BILANCA!E14</f>
        <v>15888.2</v>
      </c>
      <c r="E1019" s="2">
        <v>0</v>
      </c>
      <c r="F1019" s="2">
        <v>0</v>
      </c>
      <c r="G1019" s="3">
        <f t="shared" si="38"/>
        <v>428.98140000000001</v>
      </c>
      <c r="H1019" s="3">
        <f t="shared" si="35"/>
        <v>0.40000000000145519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1027970.06</v>
      </c>
      <c r="D1020" s="2">
        <f>BILANCA!E15</f>
        <v>1027970.06</v>
      </c>
      <c r="E1020" s="2">
        <v>0</v>
      </c>
      <c r="F1020" s="2">
        <v>0</v>
      </c>
      <c r="G1020" s="3">
        <f t="shared" si="38"/>
        <v>30839.1018</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739210.91</v>
      </c>
      <c r="D1023" s="2">
        <f>BILANCA!E18</f>
        <v>754333.92</v>
      </c>
      <c r="E1023" s="2">
        <v>0</v>
      </c>
      <c r="F1023" s="2">
        <v>0</v>
      </c>
      <c r="G1023" s="3">
        <f t="shared" si="38"/>
        <v>29222.423750000002</v>
      </c>
      <c r="H1023" s="3">
        <f t="shared" si="35"/>
        <v>0.16999999992549419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124289.71000000002</v>
      </c>
      <c r="D1024" s="2">
        <f>BILANCA!E19</f>
        <v>107576.50000000009</v>
      </c>
      <c r="E1024" s="2">
        <v>0</v>
      </c>
      <c r="F1024" s="2">
        <v>0</v>
      </c>
      <c r="G1024" s="3">
        <f t="shared" si="38"/>
        <v>4752.1979400000027</v>
      </c>
      <c r="H1024" s="3">
        <f t="shared" si="35"/>
        <v>0.78999999989173375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313139.90000000002</v>
      </c>
      <c r="D1025" s="2">
        <f>BILANCA!E20</f>
        <v>269176.45</v>
      </c>
      <c r="E1025" s="2">
        <v>0</v>
      </c>
      <c r="F1025" s="2">
        <v>0</v>
      </c>
      <c r="G1025" s="3">
        <f t="shared" si="38"/>
        <v>12772.392</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6438.01</v>
      </c>
      <c r="D1026" s="2">
        <f>BILANCA!E21</f>
        <v>2258.1999999999998</v>
      </c>
      <c r="E1026" s="2">
        <v>0</v>
      </c>
      <c r="F1026" s="2">
        <v>0</v>
      </c>
      <c r="G1026" s="3">
        <f t="shared" si="38"/>
        <v>175.27055999999999</v>
      </c>
      <c r="H1026" s="3">
        <f t="shared" si="35"/>
        <v>0.21000000000003638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6731.12</v>
      </c>
      <c r="D1027" s="2">
        <f>BILANCA!E22</f>
        <v>6595.02</v>
      </c>
      <c r="E1027" s="2">
        <v>0</v>
      </c>
      <c r="F1027" s="2">
        <v>0</v>
      </c>
      <c r="G1027" s="3">
        <f t="shared" si="38"/>
        <v>338.65972000000005</v>
      </c>
      <c r="H1027" s="3">
        <f t="shared" si="35"/>
        <v>0.14000000000032742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21172.15</v>
      </c>
      <c r="D1028" s="2">
        <f>BILANCA!E23</f>
        <v>19813.189999999999</v>
      </c>
      <c r="E1028" s="2">
        <v>0</v>
      </c>
      <c r="F1028" s="2">
        <v>0</v>
      </c>
      <c r="G1028" s="3">
        <f t="shared" si="38"/>
        <v>1094.37354</v>
      </c>
      <c r="H1028" s="3">
        <f t="shared" si="35"/>
        <v>0.34000000000014552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24877.03</v>
      </c>
      <c r="D1029" s="2">
        <f>BILANCA!E24</f>
        <v>24658.89</v>
      </c>
      <c r="E1029" s="2">
        <v>0</v>
      </c>
      <c r="F1029" s="2">
        <v>0</v>
      </c>
      <c r="G1029" s="3">
        <f t="shared" si="38"/>
        <v>1409.7013899999999</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10228.67</v>
      </c>
      <c r="D1030" s="2">
        <f>BILANCA!E25</f>
        <v>9423.4500000000007</v>
      </c>
      <c r="E1030" s="2">
        <v>0</v>
      </c>
      <c r="F1030" s="2">
        <v>0</v>
      </c>
      <c r="G1030" s="3">
        <f t="shared" si="38"/>
        <v>581.51140000000009</v>
      </c>
      <c r="H1030" s="3">
        <f t="shared" si="35"/>
        <v>0.78000000000065484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41194.85</v>
      </c>
      <c r="D1031" s="2">
        <f>BILANCA!E26</f>
        <v>35753.4</v>
      </c>
      <c r="E1031" s="2">
        <v>0</v>
      </c>
      <c r="F1031" s="2">
        <v>0</v>
      </c>
      <c r="G1031" s="3">
        <f t="shared" si="38"/>
        <v>2366.7346500000003</v>
      </c>
      <c r="H1031" s="3">
        <f t="shared" si="35"/>
        <v>0.55000000000291038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299492.02</v>
      </c>
      <c r="D1033" s="2">
        <f>BILANCA!E28</f>
        <v>260102.1</v>
      </c>
      <c r="E1033" s="2">
        <v>0</v>
      </c>
      <c r="F1033" s="2">
        <v>0</v>
      </c>
      <c r="G1033" s="3">
        <f t="shared" si="38"/>
        <v>18853.013059999997</v>
      </c>
      <c r="H1033" s="3">
        <f t="shared" si="35"/>
        <v>0.12000000002444722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63397.97</v>
      </c>
      <c r="D1040" s="2">
        <f>BILANCA!E35</f>
        <v>90463.51999999999</v>
      </c>
      <c r="E1040" s="2">
        <v>0</v>
      </c>
      <c r="F1040" s="2">
        <v>0</v>
      </c>
      <c r="G1040" s="3">
        <f t="shared" si="38"/>
        <v>7329.7502999999997</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140266.56</v>
      </c>
      <c r="D1041" s="2">
        <f>BILANCA!E36</f>
        <v>168289.15</v>
      </c>
      <c r="E1041" s="2">
        <v>0</v>
      </c>
      <c r="F1041" s="2">
        <v>0</v>
      </c>
      <c r="G1041" s="3">
        <f t="shared" si="38"/>
        <v>14782.19066</v>
      </c>
      <c r="H1041" s="3">
        <f t="shared" si="35"/>
        <v>0.58999999999650754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76868.59</v>
      </c>
      <c r="D1045" s="2">
        <f>BILANCA!E40</f>
        <v>77825.63</v>
      </c>
      <c r="E1045" s="2">
        <v>0</v>
      </c>
      <c r="F1045" s="2">
        <v>0</v>
      </c>
      <c r="G1045" s="3">
        <f t="shared" si="38"/>
        <v>8138.1947500000006</v>
      </c>
      <c r="H1045" s="3">
        <f t="shared" si="35"/>
        <v>0.77999999999883585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488.92999999999938</v>
      </c>
      <c r="D1050" s="2">
        <f>BILANCA!E45</f>
        <v>0</v>
      </c>
      <c r="E1050" s="2">
        <v>0</v>
      </c>
      <c r="F1050" s="2">
        <v>0</v>
      </c>
      <c r="G1050" s="3">
        <f t="shared" si="38"/>
        <v>19.557199999999977</v>
      </c>
      <c r="H1050" s="3">
        <f t="shared" si="35"/>
        <v>7.0000000000618456E-2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8486.7999999999993</v>
      </c>
      <c r="D1052" s="2">
        <f>BILANCA!E47</f>
        <v>7344.06</v>
      </c>
      <c r="E1052" s="2">
        <v>0</v>
      </c>
      <c r="F1052" s="2">
        <v>0</v>
      </c>
      <c r="G1052" s="3">
        <f t="shared" si="38"/>
        <v>973.34664000000009</v>
      </c>
      <c r="H1052" s="3">
        <f t="shared" si="35"/>
        <v>0.26000000000112777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7997.87</v>
      </c>
      <c r="D1055" s="2">
        <f>BILANCA!E50</f>
        <v>7344.06</v>
      </c>
      <c r="E1055" s="2">
        <v>0</v>
      </c>
      <c r="F1055" s="2">
        <v>0</v>
      </c>
      <c r="G1055" s="3">
        <f t="shared" si="38"/>
        <v>1020.86955</v>
      </c>
      <c r="H1055" s="3">
        <f t="shared" si="35"/>
        <v>0.19000000000050932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27845.97</v>
      </c>
      <c r="D1059" s="2">
        <f>BILANCA!E54</f>
        <v>25435.42</v>
      </c>
      <c r="E1059" s="2">
        <v>0</v>
      </c>
      <c r="F1059" s="2">
        <v>0</v>
      </c>
      <c r="G1059" s="3">
        <f t="shared" si="38"/>
        <v>3857.1236899999999</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27845.97</v>
      </c>
      <c r="D1060" s="2">
        <f>BILANCA!E55</f>
        <v>25435.42</v>
      </c>
      <c r="E1060" s="2">
        <v>0</v>
      </c>
      <c r="F1060" s="2">
        <v>0</v>
      </c>
      <c r="G1060" s="3">
        <f t="shared" si="38"/>
        <v>3935.8405000000002</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591.80999999999995</v>
      </c>
      <c r="D1068" s="2">
        <f>BILANCA!E63</f>
        <v>591.80999999999995</v>
      </c>
      <c r="E1068" s="2">
        <v>0</v>
      </c>
      <c r="F1068" s="2">
        <v>0</v>
      </c>
      <c r="G1068" s="3">
        <f t="shared" si="38"/>
        <v>102.97493999999999</v>
      </c>
      <c r="H1068" s="3">
        <f t="shared" si="35"/>
        <v>0.38000000000010914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591.80999999999995</v>
      </c>
      <c r="D1069" s="2">
        <f>BILANCA!E64</f>
        <v>591.80999999999995</v>
      </c>
      <c r="E1069" s="2">
        <v>0</v>
      </c>
      <c r="F1069" s="2">
        <v>0</v>
      </c>
      <c r="G1069" s="3">
        <f t="shared" si="38"/>
        <v>104.75036999999998</v>
      </c>
      <c r="H1069" s="3">
        <f t="shared" si="35"/>
        <v>0.38000000000010914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300848.71000000002</v>
      </c>
      <c r="D1074" s="2">
        <f>BILANCA!E69</f>
        <v>272163.94</v>
      </c>
      <c r="E1074" s="2">
        <v>0</v>
      </c>
      <c r="F1074" s="2">
        <v>0</v>
      </c>
      <c r="G1074" s="3">
        <f t="shared" si="38"/>
        <v>54091.301760000002</v>
      </c>
      <c r="H1074" s="3">
        <f t="shared" si="35"/>
        <v>0.34999999997671694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162387.88</v>
      </c>
      <c r="D1075" s="2">
        <f>BILANCA!E70</f>
        <v>127341.77</v>
      </c>
      <c r="E1075" s="2">
        <v>0</v>
      </c>
      <c r="F1075" s="2">
        <v>0</v>
      </c>
      <c r="G1075" s="3">
        <f t="shared" si="38"/>
        <v>27109.6423</v>
      </c>
      <c r="H1075" s="3">
        <f t="shared" si="35"/>
        <v>0.34999999999126885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161648.87</v>
      </c>
      <c r="D1076" s="2">
        <f>BILANCA!E71</f>
        <v>127341.77</v>
      </c>
      <c r="E1076" s="2">
        <v>0</v>
      </c>
      <c r="F1076" s="2">
        <v>0</v>
      </c>
      <c r="G1076" s="3">
        <f t="shared" si="38"/>
        <v>27477.939060000001</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161648.87</v>
      </c>
      <c r="D1078" s="2">
        <f>BILANCA!E73</f>
        <v>127341.77</v>
      </c>
      <c r="E1078" s="2">
        <v>0</v>
      </c>
      <c r="F1078" s="2">
        <v>0</v>
      </c>
      <c r="G1078" s="3">
        <f t="shared" si="38"/>
        <v>28310.603880000002</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739.01</v>
      </c>
      <c r="D1085" s="2">
        <f>BILANCA!E80</f>
        <v>0</v>
      </c>
      <c r="E1085" s="2">
        <v>0</v>
      </c>
      <c r="F1085" s="2">
        <v>0</v>
      </c>
      <c r="G1085" s="3">
        <f t="shared" si="38"/>
        <v>55.425750000000001</v>
      </c>
      <c r="H1085" s="3">
        <f t="shared" si="35"/>
        <v>9.9999999999909051E-3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3181.13</v>
      </c>
      <c r="D1087" s="2">
        <f>BILANCA!E82</f>
        <v>3332.99</v>
      </c>
      <c r="E1087" s="2">
        <v>0</v>
      </c>
      <c r="F1087" s="2">
        <v>0</v>
      </c>
      <c r="G1087" s="3">
        <f t="shared" si="38"/>
        <v>758.22746999999993</v>
      </c>
      <c r="H1087" s="3">
        <f t="shared" si="35"/>
        <v>0.14000000000032742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1439.19</v>
      </c>
      <c r="D1090" s="2">
        <f>BILANCA!E85</f>
        <v>1639.24</v>
      </c>
      <c r="E1090" s="2">
        <v>0</v>
      </c>
      <c r="F1090" s="2">
        <v>0</v>
      </c>
      <c r="G1090" s="3">
        <f t="shared" si="38"/>
        <v>377.41360000000003</v>
      </c>
      <c r="H1090" s="3">
        <f t="shared" si="35"/>
        <v>0.43000000000006366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1741.94</v>
      </c>
      <c r="D1092" s="2">
        <f>BILANCA!E87</f>
        <v>1693.75</v>
      </c>
      <c r="E1092" s="2">
        <v>0</v>
      </c>
      <c r="F1092" s="2">
        <v>0</v>
      </c>
      <c r="G1092" s="3">
        <f t="shared" si="38"/>
        <v>420.61408000000006</v>
      </c>
      <c r="H1092" s="3">
        <f t="shared" si="35"/>
        <v>0.30999999999994543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219</v>
      </c>
      <c r="D1152" s="2">
        <f>BILANCA!E147</f>
        <v>141489.18</v>
      </c>
      <c r="E1152" s="2">
        <v>0</v>
      </c>
      <c r="F1152" s="2">
        <v>0</v>
      </c>
      <c r="G1152" s="3">
        <f t="shared" si="38"/>
        <v>40214.025119999991</v>
      </c>
      <c r="H1152" s="3">
        <f t="shared" si="41"/>
        <v>0.17999999999301508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141270.18</v>
      </c>
      <c r="E1155" s="2">
        <v>0</v>
      </c>
      <c r="F1155" s="2">
        <v>0</v>
      </c>
      <c r="G1155" s="3">
        <f t="shared" si="38"/>
        <v>40968.352199999994</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141270.18</v>
      </c>
      <c r="E1161" s="2">
        <v>0</v>
      </c>
      <c r="F1161" s="2">
        <v>0</v>
      </c>
      <c r="G1161" s="3">
        <f t="shared" si="38"/>
        <v>42663.594359999996</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219</v>
      </c>
      <c r="D1166" s="2">
        <f>BILANCA!E161</f>
        <v>219</v>
      </c>
      <c r="E1166" s="2">
        <v>0</v>
      </c>
      <c r="F1166" s="2">
        <v>0</v>
      </c>
      <c r="G1166" s="3">
        <f t="shared" si="38"/>
        <v>102.492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27.63</v>
      </c>
      <c r="D1170" s="2">
        <f>BILANCA!E165</f>
        <v>0</v>
      </c>
      <c r="E1170" s="2">
        <v>0</v>
      </c>
      <c r="F1170" s="2">
        <v>0</v>
      </c>
      <c r="G1170" s="3">
        <f t="shared" si="38"/>
        <v>4.4207999999999998</v>
      </c>
      <c r="H1170" s="3">
        <f t="shared" si="41"/>
        <v>0.37000000000000099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27.63</v>
      </c>
      <c r="D1172" s="2">
        <f>BILANCA!E167</f>
        <v>0</v>
      </c>
      <c r="E1172" s="2">
        <v>0</v>
      </c>
      <c r="F1172" s="2">
        <v>0</v>
      </c>
      <c r="G1172" s="3">
        <f t="shared" si="38"/>
        <v>4.4760600000000004</v>
      </c>
      <c r="H1172" s="3">
        <f t="shared" si="41"/>
        <v>0.37000000000000099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135033.07</v>
      </c>
      <c r="D1176" s="2">
        <f>BILANCA!E171</f>
        <v>0</v>
      </c>
      <c r="E1176" s="2">
        <v>0</v>
      </c>
      <c r="F1176" s="2">
        <v>0</v>
      </c>
      <c r="G1176" s="3">
        <f t="shared" si="38"/>
        <v>22415.489620000004</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135033.07</v>
      </c>
      <c r="D1179" s="2">
        <f>BILANCA!E174</f>
        <v>0</v>
      </c>
      <c r="E1179" s="2">
        <v>0</v>
      </c>
      <c r="F1179" s="2">
        <v>0</v>
      </c>
      <c r="G1179" s="3">
        <f t="shared" si="38"/>
        <v>22820.588830000004</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794264.48</v>
      </c>
      <c r="D1180" s="2">
        <f>BILANCA!E176</f>
        <v>760320.11</v>
      </c>
      <c r="E1180" s="2">
        <v>0</v>
      </c>
      <c r="F1180" s="2">
        <v>0</v>
      </c>
      <c r="G1180" s="3">
        <f t="shared" si="38"/>
        <v>393533.799</v>
      </c>
      <c r="H1180" s="3">
        <f t="shared" si="41"/>
        <v>0.58999999996740371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164076.35999999999</v>
      </c>
      <c r="D1181" s="2">
        <f>BILANCA!E177</f>
        <v>191623.43000000005</v>
      </c>
      <c r="E1181" s="2">
        <v>0</v>
      </c>
      <c r="F1181" s="2">
        <v>0</v>
      </c>
      <c r="G1181" s="3">
        <f t="shared" si="38"/>
        <v>93592.270620000025</v>
      </c>
      <c r="H1181" s="3">
        <f t="shared" si="41"/>
        <v>0.7900000000372529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164076.35999999999</v>
      </c>
      <c r="D1182" s="2">
        <f>BILANCA!E178</f>
        <v>151388.97000000003</v>
      </c>
      <c r="E1182" s="2">
        <v>0</v>
      </c>
      <c r="F1182" s="2">
        <v>0</v>
      </c>
      <c r="G1182" s="3">
        <f t="shared" si="38"/>
        <v>80298.939599999998</v>
      </c>
      <c r="H1182" s="3">
        <f t="shared" si="41"/>
        <v>0.38999999995576218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133225.16</v>
      </c>
      <c r="D1183" s="2">
        <f>BILANCA!E179</f>
        <v>142237.92000000001</v>
      </c>
      <c r="E1183" s="2">
        <v>0</v>
      </c>
      <c r="F1183" s="2">
        <v>0</v>
      </c>
      <c r="G1183" s="3">
        <f t="shared" si="38"/>
        <v>72262.273000000001</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29048.41</v>
      </c>
      <c r="D1184" s="2">
        <f>BILANCA!E180</f>
        <v>9082.7900000000009</v>
      </c>
      <c r="E1184" s="2">
        <v>0</v>
      </c>
      <c r="F1184" s="2">
        <v>0</v>
      </c>
      <c r="G1184" s="3">
        <f t="shared" si="38"/>
        <v>8215.2342599999993</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74.709999999999994</v>
      </c>
      <c r="D1185" s="2">
        <f>BILANCA!E181</f>
        <v>68.260000000000005</v>
      </c>
      <c r="E1185" s="2">
        <v>0</v>
      </c>
      <c r="F1185" s="2">
        <v>0</v>
      </c>
      <c r="G1185" s="3">
        <f t="shared" si="38"/>
        <v>36.965249999999997</v>
      </c>
      <c r="H1185" s="3">
        <f t="shared" si="41"/>
        <v>0.55000000000001137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74.709999999999994</v>
      </c>
      <c r="D1188" s="2">
        <f>BILANCA!E184</f>
        <v>68.260000000000005</v>
      </c>
      <c r="E1188" s="2">
        <v>0</v>
      </c>
      <c r="F1188" s="2">
        <v>0</v>
      </c>
      <c r="G1188" s="3">
        <f t="shared" si="38"/>
        <v>37.598939999999999</v>
      </c>
      <c r="H1188" s="3">
        <f t="shared" si="41"/>
        <v>0.55000000000001137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1728.08</v>
      </c>
      <c r="D1200" s="2">
        <f>BILANCA!E196</f>
        <v>0</v>
      </c>
      <c r="E1200" s="2">
        <v>0</v>
      </c>
      <c r="F1200" s="2">
        <v>0</v>
      </c>
      <c r="G1200" s="3">
        <f t="shared" si="38"/>
        <v>328.33519999999999</v>
      </c>
      <c r="H1200" s="3">
        <f t="shared" si="41"/>
        <v>7.999999999992724E-2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253.73</v>
      </c>
      <c r="E1201" s="2">
        <v>0</v>
      </c>
      <c r="F1201" s="2">
        <v>0</v>
      </c>
      <c r="G1201" s="3">
        <f t="shared" si="38"/>
        <v>96.924859999999995</v>
      </c>
      <c r="H1201" s="3">
        <f t="shared" si="41"/>
        <v>0.27000000000001023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253.73</v>
      </c>
      <c r="E1203" s="2">
        <v>0</v>
      </c>
      <c r="F1203" s="2">
        <v>0</v>
      </c>
      <c r="G1203" s="3">
        <f t="shared" si="44"/>
        <v>97.939779999999999</v>
      </c>
      <c r="H1203" s="3">
        <f t="shared" si="45"/>
        <v>0.27000000000001023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39980.730000000003</v>
      </c>
      <c r="E1251" s="2">
        <v>0</v>
      </c>
      <c r="F1251" s="2">
        <v>0</v>
      </c>
      <c r="G1251" s="3">
        <f>B1251/1000*C1251+B1251/500*D1251</f>
        <v>19270.711859999999</v>
      </c>
      <c r="H1251" s="3">
        <f>ABS(C1251-ROUND(C1251,0))+ABS(D1251-ROUND(D1251,0))</f>
        <v>0.26999999999679858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630188.12</v>
      </c>
      <c r="D1255" s="2">
        <f>BILANCA!E251</f>
        <v>568696.67999999993</v>
      </c>
      <c r="E1255" s="2">
        <v>0</v>
      </c>
      <c r="F1255" s="2">
        <v>0</v>
      </c>
      <c r="G1255" s="3">
        <f t="shared" si="38"/>
        <v>433057.46259999997</v>
      </c>
      <c r="H1255" s="3">
        <f t="shared" si="41"/>
        <v>0.44000000006053597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492988.36</v>
      </c>
      <c r="D1256" s="2">
        <f>BILANCA!E252</f>
        <v>487728.76</v>
      </c>
      <c r="E1256" s="2">
        <v>0</v>
      </c>
      <c r="F1256" s="2">
        <v>0</v>
      </c>
      <c r="G1256" s="3">
        <f t="shared" si="38"/>
        <v>361237.68647999997</v>
      </c>
      <c r="H1256" s="3">
        <f t="shared" si="41"/>
        <v>0.59999999997671694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492988.36</v>
      </c>
      <c r="D1257" s="2">
        <f>BILANCA!E253</f>
        <v>487728.76</v>
      </c>
      <c r="E1257" s="2">
        <v>0</v>
      </c>
      <c r="F1257" s="2">
        <v>0</v>
      </c>
      <c r="G1257" s="3">
        <f t="shared" si="38"/>
        <v>362706.13236000005</v>
      </c>
      <c r="H1257" s="3">
        <f t="shared" si="41"/>
        <v>0.59999999997671694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136953.13</v>
      </c>
      <c r="D1259" s="2">
        <f>BILANCA!E255</f>
        <v>-60521.259999999995</v>
      </c>
      <c r="E1259" s="2">
        <v>0</v>
      </c>
      <c r="F1259" s="2">
        <v>0</v>
      </c>
      <c r="G1259" s="3">
        <f t="shared" si="38"/>
        <v>3961.7418900000011</v>
      </c>
      <c r="H1259" s="3">
        <f t="shared" si="41"/>
        <v>0.38999999999941792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194143.2</v>
      </c>
      <c r="D1260" s="2">
        <f>BILANCA!E256</f>
        <v>0</v>
      </c>
      <c r="E1260" s="2">
        <v>0</v>
      </c>
      <c r="F1260" s="2">
        <v>0</v>
      </c>
      <c r="G1260" s="3">
        <f t="shared" si="38"/>
        <v>48535.8</v>
      </c>
      <c r="H1260" s="3">
        <f t="shared" si="41"/>
        <v>0.20000000001164153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194143.2</v>
      </c>
      <c r="D1261" s="2">
        <f>BILANCA!E257</f>
        <v>0</v>
      </c>
      <c r="E1261" s="2">
        <v>0</v>
      </c>
      <c r="F1261" s="2">
        <v>0</v>
      </c>
      <c r="G1261" s="3">
        <f t="shared" si="38"/>
        <v>48729.943200000002</v>
      </c>
      <c r="H1261" s="3">
        <f t="shared" si="41"/>
        <v>0.20000000001164153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57190.07</v>
      </c>
      <c r="D1264" s="2">
        <f>BILANCA!E260</f>
        <v>60521.259999999995</v>
      </c>
      <c r="E1264" s="2">
        <v>0</v>
      </c>
      <c r="F1264" s="2">
        <v>0</v>
      </c>
      <c r="G1264" s="3">
        <f t="shared" si="38"/>
        <v>45271.077859999998</v>
      </c>
      <c r="H1264" s="3">
        <f t="shared" si="41"/>
        <v>0.32999999999447027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44138.52</v>
      </c>
      <c r="E1265" s="2">
        <v>0</v>
      </c>
      <c r="F1265" s="2">
        <v>0</v>
      </c>
      <c r="G1265" s="3">
        <f t="shared" si="38"/>
        <v>22510.645199999999</v>
      </c>
      <c r="H1265" s="3">
        <f t="shared" si="41"/>
        <v>0.48000000000320142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57190.07</v>
      </c>
      <c r="D1266" s="2">
        <f>BILANCA!E262</f>
        <v>16382.74</v>
      </c>
      <c r="E1266" s="2">
        <v>0</v>
      </c>
      <c r="F1266" s="2">
        <v>0</v>
      </c>
      <c r="G1266" s="3">
        <f t="shared" si="38"/>
        <v>23028.620800000001</v>
      </c>
      <c r="H1266" s="3">
        <f t="shared" si="41"/>
        <v>0.32999999999992724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219</v>
      </c>
      <c r="D1278" s="2">
        <f>BILANCA!E274</f>
        <v>141489.18</v>
      </c>
      <c r="E1278" s="2">
        <v>0</v>
      </c>
      <c r="F1278" s="2">
        <v>0</v>
      </c>
      <c r="G1278" s="3">
        <f t="shared" si="38"/>
        <v>75896.892479999995</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219</v>
      </c>
      <c r="D1279" s="2">
        <f>BILANCA!E275</f>
        <v>0</v>
      </c>
      <c r="E1279" s="2">
        <v>0</v>
      </c>
      <c r="F1279" s="2">
        <v>0</v>
      </c>
      <c r="G1279" s="3">
        <f t="shared" ref="G1279:G1294" si="48">B1279/1000*C1279+B1279/500*D1279</f>
        <v>58.911000000000001</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141270.18</v>
      </c>
      <c r="E1281" s="2">
        <v>0</v>
      </c>
      <c r="F1281" s="2">
        <v>0</v>
      </c>
      <c r="G1281" s="3">
        <f t="shared" si="48"/>
        <v>76568.437560000006</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141270.18</v>
      </c>
      <c r="E1287" s="2">
        <v>0</v>
      </c>
      <c r="F1287" s="2">
        <v>0</v>
      </c>
      <c r="G1287" s="3">
        <f t="shared" si="48"/>
        <v>78263.67972</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219</v>
      </c>
      <c r="E1292" s="2">
        <v>0</v>
      </c>
      <c r="F1292" s="2">
        <v>0</v>
      </c>
      <c r="G1292" s="3">
        <f t="shared" si="48"/>
        <v>123.51599999999999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27.63</v>
      </c>
      <c r="D1295" s="2">
        <f>BILANCA!E291</f>
        <v>0</v>
      </c>
      <c r="E1295" s="2">
        <v>0</v>
      </c>
      <c r="F1295" s="2">
        <v>0</v>
      </c>
      <c r="G1295" s="3">
        <f t="shared" si="38"/>
        <v>7.8745499999999993</v>
      </c>
      <c r="H1295" s="3">
        <f t="shared" si="41"/>
        <v>0.37000000000000099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27.63</v>
      </c>
      <c r="D1297" s="2">
        <f>BILANCA!E293</f>
        <v>0</v>
      </c>
      <c r="E1297" s="2">
        <v>0</v>
      </c>
      <c r="F1297" s="2">
        <v>0</v>
      </c>
      <c r="G1297" s="3">
        <f t="shared" si="50"/>
        <v>7.9298099999999989</v>
      </c>
      <c r="H1297" s="3">
        <f t="shared" si="51"/>
        <v>0.37000000000000099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38803.43</v>
      </c>
      <c r="D1301" s="2">
        <f>BILANCA!E297</f>
        <v>16731.68</v>
      </c>
      <c r="E1301" s="2">
        <v>0</v>
      </c>
      <c r="F1301" s="2">
        <v>0</v>
      </c>
      <c r="G1301" s="3">
        <f t="shared" si="38"/>
        <v>21029.635889999998</v>
      </c>
      <c r="H1301" s="3">
        <f t="shared" si="41"/>
        <v>0.75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38803.43</v>
      </c>
      <c r="D1302" s="2">
        <f>BILANCA!E298</f>
        <v>16731.68</v>
      </c>
      <c r="E1302" s="2">
        <v>0</v>
      </c>
      <c r="F1302" s="2">
        <v>0</v>
      </c>
      <c r="G1302" s="3">
        <f t="shared" si="38"/>
        <v>21101.902679999999</v>
      </c>
      <c r="H1302" s="3">
        <f t="shared" si="41"/>
        <v>0.75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219</v>
      </c>
      <c r="D1305" s="2">
        <f>BILANCA!E302</f>
        <v>219</v>
      </c>
      <c r="E1305" s="2">
        <v>0</v>
      </c>
      <c r="F1305" s="2">
        <v>0</v>
      </c>
      <c r="G1305" s="3">
        <f t="shared" si="38"/>
        <v>193.81499999999997</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141270.18</v>
      </c>
      <c r="E1306" s="2">
        <v>0</v>
      </c>
      <c r="F1306" s="2">
        <v>0</v>
      </c>
      <c r="G1306" s="3">
        <f t="shared" si="38"/>
        <v>83631.946559999997</v>
      </c>
      <c r="H1306" s="3">
        <f t="shared" si="41"/>
        <v>0.17999999999301508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27.63</v>
      </c>
      <c r="D1308" s="2">
        <f>BILANCA!E305</f>
        <v>0</v>
      </c>
      <c r="E1308" s="2">
        <v>0</v>
      </c>
      <c r="F1308" s="2">
        <v>0</v>
      </c>
      <c r="G1308" s="3">
        <f t="shared" ref="G1308:G1581" si="52">B1308/1000*C1308+B1308/500*D1308</f>
        <v>8.2337399999999992</v>
      </c>
      <c r="H1308" s="3">
        <f t="shared" si="41"/>
        <v>0.37000000000000099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1728.07</v>
      </c>
      <c r="D1311" s="2">
        <f>BILANCA!E308</f>
        <v>1679.88</v>
      </c>
      <c r="E1311" s="2">
        <v>0</v>
      </c>
      <c r="F1311" s="2">
        <v>0</v>
      </c>
      <c r="G1311" s="3">
        <f t="shared" si="52"/>
        <v>1531.4368300000001</v>
      </c>
      <c r="H1311" s="3">
        <f t="shared" si="41"/>
        <v>0.1899999999998272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13.87</v>
      </c>
      <c r="D1312" s="2">
        <f>BILANCA!E309</f>
        <v>13.87</v>
      </c>
      <c r="E1312" s="2">
        <v>0</v>
      </c>
      <c r="F1312" s="2">
        <v>0</v>
      </c>
      <c r="G1312" s="3">
        <f t="shared" si="52"/>
        <v>12.566219999999998</v>
      </c>
      <c r="H1312" s="3">
        <f t="shared" si="41"/>
        <v>0.26000000000000156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646.16</v>
      </c>
      <c r="D1339" s="2">
        <f>BILANCA!E336</f>
        <v>723.14</v>
      </c>
      <c r="E1339" s="2">
        <v>0</v>
      </c>
      <c r="F1339" s="2">
        <v>0</v>
      </c>
      <c r="G1339" s="3">
        <f t="shared" si="52"/>
        <v>688.41275999999993</v>
      </c>
      <c r="H1339" s="3">
        <f t="shared" si="41"/>
        <v>0.29999999999995453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163430.20000000001</v>
      </c>
      <c r="D1340" s="2">
        <f>BILANCA!E337</f>
        <v>150665.82999999999</v>
      </c>
      <c r="E1340" s="2">
        <v>0</v>
      </c>
      <c r="F1340" s="2">
        <v>0</v>
      </c>
      <c r="G1340" s="3">
        <f t="shared" si="52"/>
        <v>153371.41380000001</v>
      </c>
      <c r="H1340" s="3">
        <f t="shared" si="41"/>
        <v>0.37000000002444722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253.73</v>
      </c>
      <c r="E1341" s="2">
        <v>0</v>
      </c>
      <c r="F1341" s="2">
        <v>0</v>
      </c>
      <c r="G1341" s="3">
        <f t="shared" si="52"/>
        <v>167.96925999999999</v>
      </c>
      <c r="H1341" s="3">
        <f t="shared" si="41"/>
        <v>0.27000000000001023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39372.019999999997</v>
      </c>
      <c r="E1374" s="2">
        <v>0</v>
      </c>
      <c r="F1374" s="2">
        <v>0</v>
      </c>
      <c r="G1374" s="3">
        <f t="shared" si="59"/>
        <v>28662.830559999999</v>
      </c>
      <c r="H1374" s="3">
        <f t="shared" si="60"/>
        <v>1.9999999996798579E-2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608.71</v>
      </c>
      <c r="E1383" s="2">
        <v>0</v>
      </c>
      <c r="F1383" s="2">
        <v>0</v>
      </c>
      <c r="G1383" s="3">
        <f t="shared" si="59"/>
        <v>454.09766000000002</v>
      </c>
      <c r="H1383" s="3">
        <f t="shared" si="60"/>
        <v>0.28999999999996362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44531.35</v>
      </c>
      <c r="E1387" s="2">
        <v>0</v>
      </c>
      <c r="F1387" s="2">
        <v>0</v>
      </c>
      <c r="G1387" s="3">
        <f t="shared" si="59"/>
        <v>33576.637900000002</v>
      </c>
      <c r="H1387" s="3">
        <f t="shared" si="60"/>
        <v>0.34999999999854481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34603.43</v>
      </c>
      <c r="D1390" s="2">
        <f>BILANCA!E387</f>
        <v>9331.68</v>
      </c>
      <c r="E1390" s="2">
        <v>0</v>
      </c>
      <c r="F1390" s="2">
        <v>0</v>
      </c>
      <c r="G1390" s="3">
        <f t="shared" ref="G1390:G1399" si="61">B1390/1000*C1390+B1390/500*D1390</f>
        <v>20241.3802</v>
      </c>
      <c r="H1390" s="3">
        <f t="shared" ref="H1390:H1399" si="62">ABS(C1390-ROUND(C1390,0))+ABS(D1390-ROUND(D1390,0))</f>
        <v>0.75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4200</v>
      </c>
      <c r="D1400" s="14">
        <f>BILANCA!E397</f>
        <v>7400</v>
      </c>
      <c r="E1400" s="14">
        <v>0</v>
      </c>
      <c r="F1400" s="14">
        <v>0</v>
      </c>
      <c r="G1400" s="15">
        <f t="shared" si="52"/>
        <v>7410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1863749.52</v>
      </c>
      <c r="D1510" s="2">
        <f>'RAS-funkcijski'!E114</f>
        <v>2153673.04</v>
      </c>
      <c r="E1510" s="2">
        <v>0</v>
      </c>
      <c r="F1510" s="2">
        <v>0</v>
      </c>
      <c r="G1510" s="3">
        <f t="shared" si="52"/>
        <v>678820.51600000006</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1863749.52</v>
      </c>
      <c r="D1514" s="2">
        <f>'RAS-funkcijski'!E118</f>
        <v>2153673.04</v>
      </c>
      <c r="E1514" s="2">
        <v>0</v>
      </c>
      <c r="F1514" s="2">
        <v>0</v>
      </c>
      <c r="G1514" s="3">
        <f t="shared" si="52"/>
        <v>703504.89840000006</v>
      </c>
      <c r="H1514" s="3">
        <f t="shared" si="63"/>
        <v>0.52000000001862645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1863749.52</v>
      </c>
      <c r="D1516" s="2">
        <f>'RAS-funkcijski'!E120</f>
        <v>2153673.04</v>
      </c>
      <c r="E1516" s="2">
        <v>0</v>
      </c>
      <c r="F1516" s="2">
        <v>0</v>
      </c>
      <c r="G1516" s="3">
        <f t="shared" si="52"/>
        <v>715847.08960000006</v>
      </c>
      <c r="H1516" s="3">
        <f t="shared" si="63"/>
        <v>0.52000000001862645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1863749.52</v>
      </c>
      <c r="D1537" s="14">
        <f>'RAS-funkcijski'!E141</f>
        <v>2153673.04</v>
      </c>
      <c r="E1537" s="14">
        <v>0</v>
      </c>
      <c r="F1537" s="14">
        <v>0</v>
      </c>
      <c r="G1537" s="15">
        <f t="shared" si="52"/>
        <v>845440.09720000019</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6490</v>
      </c>
      <c r="D1538" s="7">
        <f>'P-VRIO'!E5</f>
        <v>50953.88</v>
      </c>
      <c r="E1538" s="7">
        <v>0</v>
      </c>
      <c r="F1538" s="7">
        <v>0</v>
      </c>
      <c r="G1538" s="8">
        <f t="shared" si="52"/>
        <v>108.39775999999999</v>
      </c>
      <c r="H1538" s="8">
        <f t="shared" si="63"/>
        <v>0.12000000000261934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50953.88</v>
      </c>
      <c r="E1539" s="2">
        <v>0</v>
      </c>
      <c r="F1539" s="2">
        <v>0</v>
      </c>
      <c r="G1539" s="3">
        <f t="shared" si="52"/>
        <v>203.81551999999999</v>
      </c>
      <c r="H1539" s="3">
        <f t="shared" si="63"/>
        <v>0.12000000000261934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50953.88</v>
      </c>
      <c r="E1540" s="2">
        <v>0</v>
      </c>
      <c r="F1540" s="2">
        <v>0</v>
      </c>
      <c r="G1540" s="3">
        <f t="shared" si="52"/>
        <v>305.72327999999999</v>
      </c>
      <c r="H1540" s="3">
        <f t="shared" si="63"/>
        <v>0.12000000000261934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50953.88</v>
      </c>
      <c r="E1542" s="2">
        <v>0</v>
      </c>
      <c r="F1542" s="2">
        <v>0</v>
      </c>
      <c r="G1542" s="3">
        <f t="shared" si="52"/>
        <v>509.53879999999998</v>
      </c>
      <c r="H1542" s="3">
        <f t="shared" si="63"/>
        <v>0.12000000000261934</v>
      </c>
      <c r="I1542" s="11">
        <f t="shared" si="64"/>
        <v>61.144656001334653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6490</v>
      </c>
      <c r="D1555" s="2">
        <f>'P-VRIO'!E22</f>
        <v>0</v>
      </c>
      <c r="E1555" s="2">
        <v>0</v>
      </c>
      <c r="F1555" s="2">
        <v>0</v>
      </c>
      <c r="G1555" s="3">
        <f t="shared" si="52"/>
        <v>116.82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6490</v>
      </c>
      <c r="D1556" s="2">
        <f>'P-VRIO'!E23</f>
        <v>0</v>
      </c>
      <c r="E1556" s="2">
        <v>0</v>
      </c>
      <c r="F1556" s="2">
        <v>0</v>
      </c>
      <c r="G1556" s="3">
        <f t="shared" si="52"/>
        <v>123.31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6490</v>
      </c>
      <c r="D1558" s="2">
        <f>'P-VRIO'!E25</f>
        <v>0</v>
      </c>
      <c r="E1558" s="2">
        <v>0</v>
      </c>
      <c r="F1558" s="2">
        <v>0</v>
      </c>
      <c r="G1558" s="3">
        <f t="shared" si="52"/>
        <v>136.29000000000002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164076.35999999999</v>
      </c>
      <c r="D1582" s="7"/>
      <c r="E1582" s="7">
        <v>0</v>
      </c>
      <c r="F1582" s="7">
        <v>0</v>
      </c>
      <c r="G1582" s="8">
        <f t="shared" ref="G1582:G1686" si="70">B1582/1000*C1582</f>
        <v>164.07635999999999</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2120544.2199999997</v>
      </c>
      <c r="D1583" s="2">
        <v>0</v>
      </c>
      <c r="E1583" s="2">
        <v>0</v>
      </c>
      <c r="F1583" s="2">
        <v>0</v>
      </c>
      <c r="G1583" s="3">
        <f t="shared" si="70"/>
        <v>4241.0884399999995</v>
      </c>
      <c r="H1583" s="3">
        <f t="shared" si="71"/>
        <v>0.21999999973922968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1981988.43</v>
      </c>
      <c r="D1585" s="2">
        <v>0</v>
      </c>
      <c r="E1585" s="2">
        <v>0</v>
      </c>
      <c r="F1585" s="2">
        <v>0</v>
      </c>
      <c r="G1585" s="3">
        <f t="shared" si="70"/>
        <v>7927.9537199999995</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1682040.31</v>
      </c>
      <c r="D1586" s="2">
        <v>0</v>
      </c>
      <c r="E1586" s="2">
        <v>0</v>
      </c>
      <c r="F1586" s="2">
        <v>0</v>
      </c>
      <c r="G1586" s="3">
        <f t="shared" si="70"/>
        <v>8410.2015499999998</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297263.17</v>
      </c>
      <c r="D1587" s="2">
        <v>0</v>
      </c>
      <c r="E1587" s="2">
        <v>0</v>
      </c>
      <c r="F1587" s="2">
        <v>0</v>
      </c>
      <c r="G1587" s="3">
        <f t="shared" si="70"/>
        <v>1783.5790199999999</v>
      </c>
      <c r="H1587" s="3">
        <f t="shared" si="71"/>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902.13</v>
      </c>
      <c r="D1588" s="2">
        <v>0</v>
      </c>
      <c r="E1588" s="2">
        <v>0</v>
      </c>
      <c r="F1588" s="2">
        <v>0</v>
      </c>
      <c r="G1588" s="3">
        <f t="shared" si="70"/>
        <v>6.3149100000000002</v>
      </c>
      <c r="H1588" s="3">
        <f t="shared" si="71"/>
        <v>0.12999999999999545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803.5</v>
      </c>
      <c r="D1591" s="2">
        <v>0</v>
      </c>
      <c r="E1591" s="2">
        <v>0</v>
      </c>
      <c r="F1591" s="2">
        <v>0</v>
      </c>
      <c r="G1591" s="3">
        <f t="shared" si="70"/>
        <v>8.0350000000000001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979.32</v>
      </c>
      <c r="D1593" s="2">
        <v>0</v>
      </c>
      <c r="E1593" s="2">
        <v>0</v>
      </c>
      <c r="F1593" s="2">
        <v>0</v>
      </c>
      <c r="G1593" s="3">
        <f t="shared" si="70"/>
        <v>11.751840000000001</v>
      </c>
      <c r="H1593" s="3">
        <f t="shared" si="71"/>
        <v>0.32000000000005002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40640.449999999997</v>
      </c>
      <c r="D1594" s="2">
        <v>0</v>
      </c>
      <c r="E1594" s="2">
        <v>0</v>
      </c>
      <c r="F1594" s="2">
        <v>0</v>
      </c>
      <c r="G1594" s="3">
        <f t="shared" si="70"/>
        <v>528.32584999999995</v>
      </c>
      <c r="H1594" s="3">
        <f t="shared" si="71"/>
        <v>0.44999999999708962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97915.34</v>
      </c>
      <c r="D1601" s="2">
        <v>0</v>
      </c>
      <c r="E1601" s="2">
        <v>0</v>
      </c>
      <c r="F1601" s="2">
        <v>0</v>
      </c>
      <c r="G1601" s="3">
        <f>B1601/1000*C1601</f>
        <v>1958.3068000000001</v>
      </c>
      <c r="H1601" s="3">
        <f>ABS(C1601-ROUND(C1601,0))</f>
        <v>0.33999999999650754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2092997.1500000001</v>
      </c>
      <c r="D1602" s="2">
        <v>0</v>
      </c>
      <c r="E1602" s="2">
        <v>0</v>
      </c>
      <c r="F1602" s="2">
        <v>0</v>
      </c>
      <c r="G1602" s="3">
        <f t="shared" si="70"/>
        <v>43952.940150000002</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1994675.82</v>
      </c>
      <c r="D1604" s="2">
        <v>0</v>
      </c>
      <c r="E1604" s="2">
        <v>0</v>
      </c>
      <c r="F1604" s="2">
        <v>0</v>
      </c>
      <c r="G1604" s="3">
        <f t="shared" si="70"/>
        <v>45877.543859999998</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1673027.55</v>
      </c>
      <c r="D1605" s="2">
        <v>0</v>
      </c>
      <c r="E1605" s="2">
        <v>0</v>
      </c>
      <c r="F1605" s="2">
        <v>0</v>
      </c>
      <c r="G1605" s="3">
        <f t="shared" si="70"/>
        <v>40152.661200000002</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317228.78999999998</v>
      </c>
      <c r="D1606" s="2">
        <v>0</v>
      </c>
      <c r="E1606" s="2">
        <v>0</v>
      </c>
      <c r="F1606" s="2">
        <v>0</v>
      </c>
      <c r="G1606" s="3">
        <f t="shared" si="70"/>
        <v>7930.7197500000002</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908.58</v>
      </c>
      <c r="D1607" s="2">
        <v>0</v>
      </c>
      <c r="E1607" s="2">
        <v>0</v>
      </c>
      <c r="F1607" s="2">
        <v>0</v>
      </c>
      <c r="G1607" s="3">
        <f t="shared" si="70"/>
        <v>23.623080000000002</v>
      </c>
      <c r="H1607" s="3">
        <f t="shared" si="71"/>
        <v>0.41999999999995907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803.5</v>
      </c>
      <c r="D1610" s="2">
        <v>0</v>
      </c>
      <c r="E1610" s="2">
        <v>0</v>
      </c>
      <c r="F1610" s="2">
        <v>0</v>
      </c>
      <c r="G1610" s="3">
        <f t="shared" si="70"/>
        <v>23.301500000000001</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2707.4</v>
      </c>
      <c r="D1612" s="2">
        <v>0</v>
      </c>
      <c r="E1612" s="2">
        <v>0</v>
      </c>
      <c r="F1612" s="2">
        <v>0</v>
      </c>
      <c r="G1612" s="3">
        <f t="shared" si="70"/>
        <v>83.929400000000001</v>
      </c>
      <c r="H1612" s="3">
        <f t="shared" si="71"/>
        <v>0.40000000000009095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40386.720000000001</v>
      </c>
      <c r="D1613" s="2">
        <v>0</v>
      </c>
      <c r="E1613" s="2">
        <v>0</v>
      </c>
      <c r="F1613" s="2">
        <v>0</v>
      </c>
      <c r="G1613" s="3">
        <f t="shared" si="70"/>
        <v>1292.3750400000001</v>
      </c>
      <c r="H1613" s="3">
        <f t="shared" si="71"/>
        <v>0.27999999999883585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57934.61</v>
      </c>
      <c r="D1620" s="2">
        <v>0</v>
      </c>
      <c r="E1620" s="2">
        <v>0</v>
      </c>
      <c r="F1620" s="2">
        <v>0</v>
      </c>
      <c r="G1620" s="3">
        <f>B1620/1000*C1620</f>
        <v>2259.4497900000001</v>
      </c>
      <c r="H1620" s="3">
        <f>ABS(C1620-ROUND(C1620,0))</f>
        <v>0.38999999999941792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191623.42999999947</v>
      </c>
      <c r="D1621" s="2">
        <v>0</v>
      </c>
      <c r="E1621" s="2">
        <v>0</v>
      </c>
      <c r="F1621" s="2">
        <v>0</v>
      </c>
      <c r="G1621" s="3">
        <f t="shared" si="70"/>
        <v>7664.9371999999785</v>
      </c>
      <c r="H1621" s="3">
        <f t="shared" si="71"/>
        <v>0.42999999946914613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976.87</v>
      </c>
      <c r="D1622" s="2">
        <v>0</v>
      </c>
      <c r="E1622" s="2">
        <v>0</v>
      </c>
      <c r="F1622" s="2">
        <v>0</v>
      </c>
      <c r="G1622" s="3">
        <f t="shared" si="70"/>
        <v>40.051670000000001</v>
      </c>
      <c r="H1622" s="3">
        <f t="shared" si="71"/>
        <v>0.12999999999999545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723.14</v>
      </c>
      <c r="D1628" s="2">
        <v>0</v>
      </c>
      <c r="E1628" s="2">
        <v>0</v>
      </c>
      <c r="F1628" s="2">
        <v>0</v>
      </c>
      <c r="G1628" s="3">
        <f t="shared" si="70"/>
        <v>33.987580000000001</v>
      </c>
      <c r="H1628" s="3">
        <f t="shared" si="71"/>
        <v>0.13999999999998636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723.14</v>
      </c>
      <c r="D1629" s="2">
        <v>0</v>
      </c>
      <c r="E1629" s="2">
        <v>0</v>
      </c>
      <c r="F1629" s="2">
        <v>0</v>
      </c>
      <c r="G1629" s="3">
        <f t="shared" si="70"/>
        <v>34.710720000000002</v>
      </c>
      <c r="H1629" s="3">
        <f t="shared" si="71"/>
        <v>0.13999999999998636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723.14</v>
      </c>
      <c r="D1630" s="2">
        <v>0</v>
      </c>
      <c r="E1630" s="2">
        <v>0</v>
      </c>
      <c r="F1630" s="2">
        <v>0</v>
      </c>
      <c r="G1630" s="3">
        <f t="shared" si="70"/>
        <v>35.433860000000003</v>
      </c>
      <c r="H1630" s="3">
        <f t="shared" si="71"/>
        <v>0.13999999999998636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253.73</v>
      </c>
      <c r="D1669" s="2">
        <v>0</v>
      </c>
      <c r="E1669" s="2">
        <v>0</v>
      </c>
      <c r="F1669" s="2">
        <v>0</v>
      </c>
      <c r="G1669" s="3">
        <f t="shared" si="70"/>
        <v>22.328239999999997</v>
      </c>
      <c r="H1669" s="3">
        <f t="shared" si="71"/>
        <v>0.27000000000001023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253.73</v>
      </c>
      <c r="D1670" s="2">
        <v>0</v>
      </c>
      <c r="E1670" s="2">
        <v>0</v>
      </c>
      <c r="F1670" s="2">
        <v>0</v>
      </c>
      <c r="G1670" s="3">
        <f t="shared" si="70"/>
        <v>22.581969999999998</v>
      </c>
      <c r="H1670" s="3">
        <f t="shared" si="71"/>
        <v>0.27000000000001023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190646.55999999997</v>
      </c>
      <c r="D1681" s="2">
        <v>0</v>
      </c>
      <c r="E1681" s="2">
        <v>0</v>
      </c>
      <c r="F1681" s="2">
        <v>0</v>
      </c>
      <c r="G1681" s="3">
        <f t="shared" si="70"/>
        <v>19064.655999999999</v>
      </c>
      <c r="H1681" s="3">
        <f t="shared" si="71"/>
        <v>0.44000000003143214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608.71</v>
      </c>
      <c r="D1682" s="2">
        <v>0</v>
      </c>
      <c r="E1682" s="2">
        <v>0</v>
      </c>
      <c r="F1682" s="2">
        <v>0</v>
      </c>
      <c r="G1682" s="3">
        <f t="shared" si="70"/>
        <v>61.479710000000004</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150665.82999999999</v>
      </c>
      <c r="D1683" s="2">
        <v>0</v>
      </c>
      <c r="E1683" s="2">
        <v>0</v>
      </c>
      <c r="F1683" s="2">
        <v>0</v>
      </c>
      <c r="G1683" s="3">
        <f t="shared" si="70"/>
        <v>15367.914659999999</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39372.019999999997</v>
      </c>
      <c r="D1686" s="14">
        <v>0</v>
      </c>
      <c r="E1686" s="14">
        <v>0</v>
      </c>
      <c r="F1686" s="14">
        <v>0</v>
      </c>
      <c r="G1686" s="15">
        <f t="shared" si="70"/>
        <v>4134.0620999999992</v>
      </c>
      <c r="H1686" s="15">
        <f t="shared" si="71"/>
        <v>1.9999999996798579E-2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16596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1844553.45</v>
      </c>
      <c r="I17" s="275">
        <f>'PR-RAS'!E6</f>
        <v>2000730</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1813317.97</v>
      </c>
      <c r="I18" s="275">
        <f>'PR-RAS'!E152</f>
        <v>2109532.5900000003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136953.12999999992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60521.260000000504</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493415.77</v>
      </c>
      <c r="I22" s="275">
        <f>BILANCA!E7</f>
        <v>488156.1700000001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300848.71000000002</v>
      </c>
      <c r="I23" s="275">
        <f>BILANCA!E69</f>
        <v>272163.94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164076.35999999999</v>
      </c>
      <c r="I24" s="275">
        <f>BILANCA!E177</f>
        <v>191623.43000000005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630188.12</v>
      </c>
      <c r="I25" s="275">
        <f>BILANCA!E251</f>
        <v>568696.67999999993</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1863749.52</v>
      </c>
      <c r="I30" s="275">
        <f>'RAS-funkcijski'!E114</f>
        <v>2153673.04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1863749.52</v>
      </c>
      <c r="I31" s="275">
        <f>'RAS-funkcijski'!E141</f>
        <v>2153673.04</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6490</v>
      </c>
      <c r="I33" s="275">
        <f>'P-VRIO'!E5</f>
        <v>50953.88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6490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164076.35999999999</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191623.42999999947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976.87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190646.55999999997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5" zoomScaleNormal="100" workbookViewId="0">
      <selection activeCell="H133" sqref="H1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1844553.45</v>
      </c>
      <c r="E6" s="60">
        <f>E7+E43+E49+E82+E106+E125+E134+E140</f>
        <v>2000730</v>
      </c>
      <c r="F6" s="45">
        <f t="shared" ref="F6:F132" si="0">IF(D6&lt;&gt;0,IF(E6/D6&gt;=100,"&gt;&gt;100",E6/D6*100),"-")</f>
        <v>108.46690292439072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1674969.25</v>
      </c>
      <c r="E49" s="60">
        <f>E50+E53+E58+E61+E64+E68+E71+E74+E77</f>
        <v>1733726</v>
      </c>
      <c r="F49" s="45">
        <f t="shared" si="0"/>
        <v>103.50793007095503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1606661.85</v>
      </c>
      <c r="E68" s="60">
        <f t="shared" si="11"/>
        <v>1669081.32</v>
      </c>
      <c r="F68" s="45">
        <f t="shared" si="0"/>
        <v>103.88504090017447</v>
      </c>
    </row>
    <row r="69" spans="1:6" ht="12.75" customHeight="1" x14ac:dyDescent="0.2">
      <c r="A69" s="63" t="s">
        <v>141</v>
      </c>
      <c r="B69" s="64" t="s">
        <v>142</v>
      </c>
      <c r="C69" s="247" t="s">
        <v>141</v>
      </c>
      <c r="D69" s="194">
        <v>1604061.85</v>
      </c>
      <c r="E69" s="194">
        <v>1668481.32</v>
      </c>
      <c r="F69" s="45">
        <f t="shared" si="0"/>
        <v>104.01602157672411</v>
      </c>
    </row>
    <row r="70" spans="1:6" ht="24" x14ac:dyDescent="0.2">
      <c r="A70" s="63" t="s">
        <v>143</v>
      </c>
      <c r="B70" s="64" t="s">
        <v>144</v>
      </c>
      <c r="C70" s="247" t="s">
        <v>143</v>
      </c>
      <c r="D70" s="194">
        <v>2600</v>
      </c>
      <c r="E70" s="194">
        <v>600</v>
      </c>
      <c r="F70" s="45">
        <f t="shared" si="0"/>
        <v>23.076923076923077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68307.399999999994</v>
      </c>
      <c r="E74" s="60">
        <f t="shared" si="13"/>
        <v>64644.68</v>
      </c>
      <c r="F74" s="45">
        <f t="shared" si="0"/>
        <v>94.637886963930711</v>
      </c>
    </row>
    <row r="75" spans="1:6" ht="12.75" customHeight="1" x14ac:dyDescent="0.2">
      <c r="A75" s="63" t="s">
        <v>153</v>
      </c>
      <c r="B75" s="65" t="s">
        <v>154</v>
      </c>
      <c r="C75" s="247" t="s">
        <v>153</v>
      </c>
      <c r="D75" s="194">
        <v>68307.399999999994</v>
      </c>
      <c r="E75" s="194">
        <v>64644.68</v>
      </c>
      <c r="F75" s="45">
        <f t="shared" si="0"/>
        <v>94.637886963930711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1.08</v>
      </c>
      <c r="E82" s="60">
        <f t="shared" si="15"/>
        <v>1.01</v>
      </c>
      <c r="F82" s="45">
        <f t="shared" si="0"/>
        <v>93.518518518518505</v>
      </c>
    </row>
    <row r="83" spans="1:6" ht="12.75" customHeight="1" x14ac:dyDescent="0.2">
      <c r="A83" s="63">
        <v>641</v>
      </c>
      <c r="B83" s="64" t="s">
        <v>169</v>
      </c>
      <c r="C83" s="247" t="s">
        <v>170</v>
      </c>
      <c r="D83" s="60">
        <f t="shared" ref="D83:E83" si="16">SUM(D84:D90)</f>
        <v>1.08</v>
      </c>
      <c r="E83" s="60">
        <f t="shared" si="16"/>
        <v>1.01</v>
      </c>
      <c r="F83" s="45">
        <f t="shared" si="0"/>
        <v>93.518518518518505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1.08</v>
      </c>
      <c r="E85" s="194">
        <v>1.01</v>
      </c>
      <c r="F85" s="45">
        <f t="shared" si="0"/>
        <v>93.518518518518505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4902.88</v>
      </c>
      <c r="E106" s="60">
        <f>E107+E112+E120+E124</f>
        <v>7045.26</v>
      </c>
      <c r="F106" s="45">
        <f t="shared" si="0"/>
        <v>143.6963580589368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4902.88</v>
      </c>
      <c r="E112" s="60">
        <f t="shared" si="20"/>
        <v>7045.26</v>
      </c>
      <c r="F112" s="45">
        <f t="shared" si="0"/>
        <v>143.6963580589368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4902.88</v>
      </c>
      <c r="E117" s="194">
        <v>7045.26</v>
      </c>
      <c r="F117" s="45">
        <f t="shared" si="0"/>
        <v>143.6963580589368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2003.99</v>
      </c>
      <c r="E125" s="60">
        <f t="shared" si="22"/>
        <v>5657.1900000000005</v>
      </c>
      <c r="F125" s="45">
        <f t="shared" si="0"/>
        <v>282.29631884390642</v>
      </c>
    </row>
    <row r="126" spans="1:6" ht="12.75" customHeight="1" x14ac:dyDescent="0.2">
      <c r="A126" s="63">
        <v>661</v>
      </c>
      <c r="B126" s="65" t="s">
        <v>255</v>
      </c>
      <c r="C126" s="247" t="s">
        <v>256</v>
      </c>
      <c r="D126" s="60">
        <f t="shared" ref="D126:E126" si="23">SUM(D127:D128)</f>
        <v>1903.99</v>
      </c>
      <c r="E126" s="60">
        <f t="shared" si="23"/>
        <v>2157.19</v>
      </c>
      <c r="F126" s="45">
        <f t="shared" si="0"/>
        <v>113.29838917221204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1903.99</v>
      </c>
      <c r="E128" s="194">
        <v>2157.19</v>
      </c>
      <c r="F128" s="45">
        <f t="shared" si="0"/>
        <v>113.29838917221204</v>
      </c>
    </row>
    <row r="129" spans="1:6" ht="36" x14ac:dyDescent="0.2">
      <c r="A129" s="63">
        <v>663</v>
      </c>
      <c r="B129" s="182" t="s">
        <v>261</v>
      </c>
      <c r="C129" s="247" t="s">
        <v>262</v>
      </c>
      <c r="D129" s="60">
        <f t="shared" ref="D129:E129" si="24">SUM(D130:D133)</f>
        <v>100</v>
      </c>
      <c r="E129" s="60">
        <f t="shared" si="24"/>
        <v>3500</v>
      </c>
      <c r="F129" s="45">
        <f t="shared" si="0"/>
        <v>3500</v>
      </c>
    </row>
    <row r="130" spans="1:6" ht="12.75" customHeight="1" x14ac:dyDescent="0.2">
      <c r="A130" s="63">
        <v>6631</v>
      </c>
      <c r="B130" s="65" t="s">
        <v>263</v>
      </c>
      <c r="C130" s="247" t="s">
        <v>264</v>
      </c>
      <c r="D130" s="194">
        <v>100</v>
      </c>
      <c r="E130" s="194">
        <v>3500</v>
      </c>
      <c r="F130" s="45">
        <f t="shared" si="0"/>
        <v>3500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162676.25</v>
      </c>
      <c r="E134" s="60">
        <f t="shared" si="25"/>
        <v>254300.53999999998</v>
      </c>
      <c r="F134" s="45">
        <f t="shared" ref="F134:F229" si="26">IF(D134&lt;&gt;0,IF(E134/D134&gt;=100,"&gt;&gt;100",E134/D134*100),"-")</f>
        <v>156.32308957207951</v>
      </c>
    </row>
    <row r="135" spans="1:6" ht="24" x14ac:dyDescent="0.2">
      <c r="A135" s="63">
        <v>671</v>
      </c>
      <c r="B135" s="182" t="s">
        <v>273</v>
      </c>
      <c r="C135" s="247" t="s">
        <v>274</v>
      </c>
      <c r="D135" s="60">
        <f t="shared" ref="D135:E135" si="27">SUM(D136:D138)</f>
        <v>162676.25</v>
      </c>
      <c r="E135" s="60">
        <f t="shared" si="27"/>
        <v>254300.53999999998</v>
      </c>
      <c r="F135" s="45">
        <f t="shared" si="26"/>
        <v>156.32308957207951</v>
      </c>
    </row>
    <row r="136" spans="1:6" ht="12.75" customHeight="1" x14ac:dyDescent="0.2">
      <c r="A136" s="63">
        <v>6711</v>
      </c>
      <c r="B136" s="65" t="s">
        <v>275</v>
      </c>
      <c r="C136" s="247" t="s">
        <v>276</v>
      </c>
      <c r="D136" s="194">
        <v>122078.36</v>
      </c>
      <c r="E136" s="194">
        <v>227142.83</v>
      </c>
      <c r="F136" s="45">
        <f t="shared" si="26"/>
        <v>186.06314010116125</v>
      </c>
    </row>
    <row r="137" spans="1:6" ht="24" x14ac:dyDescent="0.2">
      <c r="A137" s="63">
        <v>6712</v>
      </c>
      <c r="B137" s="182" t="s">
        <v>277</v>
      </c>
      <c r="C137" s="247" t="s">
        <v>278</v>
      </c>
      <c r="D137" s="194">
        <v>40597.89</v>
      </c>
      <c r="E137" s="194">
        <v>27157.71</v>
      </c>
      <c r="F137" s="45">
        <f t="shared" si="26"/>
        <v>66.894387861044009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1813317.97</v>
      </c>
      <c r="E152" s="60">
        <f>E153+E164+E202+E221+E230+E262+E273</f>
        <v>2109532.5900000003</v>
      </c>
      <c r="F152" s="45">
        <f t="shared" si="26"/>
        <v>116.33550347488149</v>
      </c>
    </row>
    <row r="153" spans="1:6" ht="12.75" customHeight="1" x14ac:dyDescent="0.2">
      <c r="A153" s="63">
        <v>31</v>
      </c>
      <c r="B153" s="64" t="s">
        <v>308</v>
      </c>
      <c r="C153" s="247" t="s">
        <v>3</v>
      </c>
      <c r="D153" s="60">
        <f t="shared" ref="D153:E153" si="30">D154+D159+D160</f>
        <v>1601576.56</v>
      </c>
      <c r="E153" s="60">
        <f t="shared" si="30"/>
        <v>1808582.08</v>
      </c>
      <c r="F153" s="45">
        <f t="shared" si="26"/>
        <v>112.92510924360681</v>
      </c>
    </row>
    <row r="154" spans="1:6" ht="12.75" customHeight="1" x14ac:dyDescent="0.2">
      <c r="A154" s="63">
        <v>311</v>
      </c>
      <c r="B154" s="64" t="s">
        <v>309</v>
      </c>
      <c r="C154" s="247" t="s">
        <v>310</v>
      </c>
      <c r="D154" s="60">
        <f t="shared" ref="D154:E154" si="31">SUM(D155:D158)</f>
        <v>1332359.4400000002</v>
      </c>
      <c r="E154" s="60">
        <f t="shared" si="31"/>
        <v>1535864.37</v>
      </c>
      <c r="F154" s="45">
        <f t="shared" si="26"/>
        <v>115.27402620422006</v>
      </c>
    </row>
    <row r="155" spans="1:6" ht="12.75" customHeight="1" x14ac:dyDescent="0.2">
      <c r="A155" s="63">
        <v>3111</v>
      </c>
      <c r="B155" s="64" t="s">
        <v>311</v>
      </c>
      <c r="C155" s="247" t="s">
        <v>312</v>
      </c>
      <c r="D155" s="194">
        <v>1300020.8500000001</v>
      </c>
      <c r="E155" s="194">
        <v>1493322</v>
      </c>
      <c r="F155" s="45">
        <f t="shared" si="26"/>
        <v>114.86908075358943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32338.59</v>
      </c>
      <c r="E157" s="194">
        <v>42542.37</v>
      </c>
      <c r="F157" s="45">
        <f t="shared" si="26"/>
        <v>131.55295267975507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54266.879999999997</v>
      </c>
      <c r="E159" s="194">
        <v>31295.279999999999</v>
      </c>
      <c r="F159" s="45">
        <f t="shared" si="26"/>
        <v>57.669208180016987</v>
      </c>
    </row>
    <row r="160" spans="1:6" ht="12.75" customHeight="1" x14ac:dyDescent="0.2">
      <c r="A160" s="63">
        <v>313</v>
      </c>
      <c r="B160" s="65" t="s">
        <v>321</v>
      </c>
      <c r="C160" s="247" t="s">
        <v>322</v>
      </c>
      <c r="D160" s="60">
        <f t="shared" ref="D160:E160" si="32">SUM(D161:D163)</f>
        <v>214950.24</v>
      </c>
      <c r="E160" s="60">
        <f t="shared" si="32"/>
        <v>241422.43</v>
      </c>
      <c r="F160" s="45">
        <f t="shared" si="26"/>
        <v>112.31549683312751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214950.24</v>
      </c>
      <c r="E162" s="194">
        <v>241422.43</v>
      </c>
      <c r="F162" s="45">
        <f t="shared" si="26"/>
        <v>112.31549683312751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208390.43</v>
      </c>
      <c r="E164" s="60">
        <f>E165+E170+E178+E188+E189+E194</f>
        <v>298947.90000000002</v>
      </c>
      <c r="F164" s="45">
        <f t="shared" si="26"/>
        <v>143.45567596362272</v>
      </c>
    </row>
    <row r="165" spans="1:6" ht="12.75" customHeight="1" x14ac:dyDescent="0.2">
      <c r="A165" s="63">
        <v>321</v>
      </c>
      <c r="B165" s="64" t="s">
        <v>331</v>
      </c>
      <c r="C165" s="247" t="s">
        <v>332</v>
      </c>
      <c r="D165" s="60">
        <f t="shared" ref="D165:E165" si="33">SUM(D166:D169)</f>
        <v>69262.75</v>
      </c>
      <c r="E165" s="60">
        <f t="shared" si="33"/>
        <v>65473.32</v>
      </c>
      <c r="F165" s="45">
        <f t="shared" si="26"/>
        <v>94.528906230260858</v>
      </c>
    </row>
    <row r="166" spans="1:6" ht="12.75" customHeight="1" x14ac:dyDescent="0.2">
      <c r="A166" s="63">
        <v>3211</v>
      </c>
      <c r="B166" s="64" t="s">
        <v>333</v>
      </c>
      <c r="C166" s="247" t="s">
        <v>334</v>
      </c>
      <c r="D166" s="194">
        <v>6869.49</v>
      </c>
      <c r="E166" s="194">
        <v>9535.32</v>
      </c>
      <c r="F166" s="45">
        <f t="shared" si="26"/>
        <v>138.80681098596838</v>
      </c>
    </row>
    <row r="167" spans="1:6" ht="12.75" customHeight="1" x14ac:dyDescent="0.2">
      <c r="A167" s="63">
        <v>3212</v>
      </c>
      <c r="B167" s="64" t="s">
        <v>335</v>
      </c>
      <c r="C167" s="247" t="s">
        <v>336</v>
      </c>
      <c r="D167" s="194">
        <v>33235.269999999997</v>
      </c>
      <c r="E167" s="194">
        <v>32586.1</v>
      </c>
      <c r="F167" s="45">
        <f t="shared" si="26"/>
        <v>98.046743715336149</v>
      </c>
    </row>
    <row r="168" spans="1:6" ht="12.75" customHeight="1" x14ac:dyDescent="0.2">
      <c r="A168" s="63">
        <v>3213</v>
      </c>
      <c r="B168" s="64" t="s">
        <v>337</v>
      </c>
      <c r="C168" s="247" t="s">
        <v>338</v>
      </c>
      <c r="D168" s="194">
        <v>29157.99</v>
      </c>
      <c r="E168" s="194">
        <v>23351.9</v>
      </c>
      <c r="F168" s="45">
        <f t="shared" si="26"/>
        <v>80.087482024652587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31107.07</v>
      </c>
      <c r="E170" s="60">
        <f t="shared" si="34"/>
        <v>30153.600000000006</v>
      </c>
      <c r="F170" s="45">
        <f t="shared" si="26"/>
        <v>96.934876862398184</v>
      </c>
    </row>
    <row r="171" spans="1:6" ht="12.75" customHeight="1" x14ac:dyDescent="0.2">
      <c r="A171" s="63">
        <v>3221</v>
      </c>
      <c r="B171" s="64" t="s">
        <v>343</v>
      </c>
      <c r="C171" s="247" t="s">
        <v>344</v>
      </c>
      <c r="D171" s="194">
        <v>7806.44</v>
      </c>
      <c r="E171" s="194">
        <v>10209.290000000001</v>
      </c>
      <c r="F171" s="45">
        <f t="shared" si="26"/>
        <v>130.78035570631431</v>
      </c>
    </row>
    <row r="172" spans="1:6" ht="12.75" customHeight="1" x14ac:dyDescent="0.2">
      <c r="A172" s="63">
        <v>3222</v>
      </c>
      <c r="B172" s="64" t="s">
        <v>345</v>
      </c>
      <c r="C172" s="247" t="s">
        <v>346</v>
      </c>
      <c r="D172" s="194">
        <v>2060.15</v>
      </c>
      <c r="E172" s="194">
        <v>2276.5</v>
      </c>
      <c r="F172" s="45">
        <f t="shared" si="26"/>
        <v>110.50166250030338</v>
      </c>
    </row>
    <row r="173" spans="1:6" ht="12.75" customHeight="1" x14ac:dyDescent="0.2">
      <c r="A173" s="63">
        <v>3223</v>
      </c>
      <c r="B173" s="65" t="s">
        <v>347</v>
      </c>
      <c r="C173" s="247" t="s">
        <v>348</v>
      </c>
      <c r="D173" s="194">
        <v>18080.689999999999</v>
      </c>
      <c r="E173" s="194">
        <v>15438.45</v>
      </c>
      <c r="F173" s="45">
        <f t="shared" si="26"/>
        <v>85.386398417317039</v>
      </c>
    </row>
    <row r="174" spans="1:6" ht="12.75" customHeight="1" x14ac:dyDescent="0.2">
      <c r="A174" s="63">
        <v>3224</v>
      </c>
      <c r="B174" s="65" t="s">
        <v>349</v>
      </c>
      <c r="C174" s="247" t="s">
        <v>350</v>
      </c>
      <c r="D174" s="194">
        <v>1093.27</v>
      </c>
      <c r="E174" s="194">
        <v>1756.15</v>
      </c>
      <c r="F174" s="45">
        <f t="shared" si="26"/>
        <v>160.63278055741034</v>
      </c>
    </row>
    <row r="175" spans="1:6" ht="12.75" customHeight="1" x14ac:dyDescent="0.2">
      <c r="A175" s="63">
        <v>3225</v>
      </c>
      <c r="B175" s="65" t="s">
        <v>351</v>
      </c>
      <c r="C175" s="247" t="s">
        <v>352</v>
      </c>
      <c r="D175" s="194">
        <v>1958.55</v>
      </c>
      <c r="E175" s="194">
        <v>214.31</v>
      </c>
      <c r="F175" s="45">
        <f t="shared" si="26"/>
        <v>10.942278726608972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107.97</v>
      </c>
      <c r="E177" s="194">
        <v>258.89999999999998</v>
      </c>
      <c r="F177" s="45">
        <f t="shared" si="26"/>
        <v>239.78883023061962</v>
      </c>
    </row>
    <row r="178" spans="1:6" ht="12.75" customHeight="1" x14ac:dyDescent="0.2">
      <c r="A178" s="63">
        <v>323</v>
      </c>
      <c r="B178" s="65" t="s">
        <v>357</v>
      </c>
      <c r="C178" s="247" t="s">
        <v>358</v>
      </c>
      <c r="D178" s="60">
        <f t="shared" ref="D178:E178" si="35">SUM(D179:D187)</f>
        <v>52308.829999999994</v>
      </c>
      <c r="E178" s="60">
        <f t="shared" si="35"/>
        <v>155973.23000000001</v>
      </c>
      <c r="F178" s="45">
        <f t="shared" si="26"/>
        <v>298.17763081300046</v>
      </c>
    </row>
    <row r="179" spans="1:6" ht="12.75" customHeight="1" x14ac:dyDescent="0.2">
      <c r="A179" s="63">
        <v>3231</v>
      </c>
      <c r="B179" s="65" t="s">
        <v>359</v>
      </c>
      <c r="C179" s="247" t="s">
        <v>360</v>
      </c>
      <c r="D179" s="194">
        <v>1548.75</v>
      </c>
      <c r="E179" s="194">
        <v>1419.42</v>
      </c>
      <c r="F179" s="45">
        <f t="shared" si="26"/>
        <v>91.649394673123496</v>
      </c>
    </row>
    <row r="180" spans="1:6" ht="12.75" customHeight="1" x14ac:dyDescent="0.2">
      <c r="A180" s="63">
        <v>3232</v>
      </c>
      <c r="B180" s="65" t="s">
        <v>361</v>
      </c>
      <c r="C180" s="247" t="s">
        <v>362</v>
      </c>
      <c r="D180" s="194">
        <v>26862.98</v>
      </c>
      <c r="E180" s="194">
        <v>127826.34</v>
      </c>
      <c r="F180" s="45">
        <f t="shared" si="26"/>
        <v>475.84571778708096</v>
      </c>
    </row>
    <row r="181" spans="1:6" ht="12.75" customHeight="1" x14ac:dyDescent="0.2">
      <c r="A181" s="63">
        <v>3233</v>
      </c>
      <c r="B181" s="65" t="s">
        <v>363</v>
      </c>
      <c r="C181" s="247" t="s">
        <v>364</v>
      </c>
      <c r="D181" s="194">
        <v>1767.44</v>
      </c>
      <c r="E181" s="194">
        <v>1116.19</v>
      </c>
      <c r="F181" s="45">
        <f t="shared" si="26"/>
        <v>63.152921739917623</v>
      </c>
    </row>
    <row r="182" spans="1:6" ht="12.75" customHeight="1" x14ac:dyDescent="0.2">
      <c r="A182" s="63">
        <v>3234</v>
      </c>
      <c r="B182" s="65" t="s">
        <v>365</v>
      </c>
      <c r="C182" s="247" t="s">
        <v>366</v>
      </c>
      <c r="D182" s="194">
        <v>5925.49</v>
      </c>
      <c r="E182" s="194">
        <v>8552.09</v>
      </c>
      <c r="F182" s="45">
        <f t="shared" si="26"/>
        <v>144.3271358149284</v>
      </c>
    </row>
    <row r="183" spans="1:6" ht="12.75" customHeight="1" x14ac:dyDescent="0.2">
      <c r="A183" s="63">
        <v>3235</v>
      </c>
      <c r="B183" s="64" t="s">
        <v>367</v>
      </c>
      <c r="C183" s="247" t="s">
        <v>368</v>
      </c>
      <c r="D183" s="194">
        <v>140.4</v>
      </c>
      <c r="E183" s="194">
        <v>140.4</v>
      </c>
      <c r="F183" s="45">
        <f t="shared" si="26"/>
        <v>100</v>
      </c>
    </row>
    <row r="184" spans="1:6" ht="12.75" customHeight="1" x14ac:dyDescent="0.2">
      <c r="A184" s="63">
        <v>3236</v>
      </c>
      <c r="B184" s="64" t="s">
        <v>369</v>
      </c>
      <c r="C184" s="247" t="s">
        <v>370</v>
      </c>
      <c r="D184" s="194">
        <v>3160</v>
      </c>
      <c r="E184" s="194">
        <v>3020</v>
      </c>
      <c r="F184" s="45">
        <f t="shared" si="26"/>
        <v>95.569620253164558</v>
      </c>
    </row>
    <row r="185" spans="1:6" ht="12.75" customHeight="1" x14ac:dyDescent="0.2">
      <c r="A185" s="63">
        <v>3237</v>
      </c>
      <c r="B185" s="64" t="s">
        <v>371</v>
      </c>
      <c r="C185" s="247" t="s">
        <v>372</v>
      </c>
      <c r="D185" s="194">
        <v>8445.0400000000009</v>
      </c>
      <c r="E185" s="194">
        <v>1434.92</v>
      </c>
      <c r="F185" s="45">
        <f t="shared" si="26"/>
        <v>16.991275352159374</v>
      </c>
    </row>
    <row r="186" spans="1:6" ht="12.75" customHeight="1" x14ac:dyDescent="0.2">
      <c r="A186" s="63">
        <v>3238</v>
      </c>
      <c r="B186" s="64" t="s">
        <v>373</v>
      </c>
      <c r="C186" s="247" t="s">
        <v>374</v>
      </c>
      <c r="D186" s="194">
        <v>1754.59</v>
      </c>
      <c r="E186" s="194">
        <v>1790</v>
      </c>
      <c r="F186" s="45">
        <f t="shared" si="26"/>
        <v>102.01813529086567</v>
      </c>
    </row>
    <row r="187" spans="1:6" ht="12.75" customHeight="1" x14ac:dyDescent="0.2">
      <c r="A187" s="63">
        <v>3239</v>
      </c>
      <c r="B187" s="64" t="s">
        <v>375</v>
      </c>
      <c r="C187" s="247" t="s">
        <v>376</v>
      </c>
      <c r="D187" s="194">
        <v>2704.14</v>
      </c>
      <c r="E187" s="194">
        <v>10673.87</v>
      </c>
      <c r="F187" s="45">
        <f t="shared" si="26"/>
        <v>394.72327616173726</v>
      </c>
    </row>
    <row r="188" spans="1:6" ht="12.75" customHeight="1" x14ac:dyDescent="0.2">
      <c r="A188" s="63">
        <v>324</v>
      </c>
      <c r="B188" s="64" t="s">
        <v>377</v>
      </c>
      <c r="C188" s="247" t="s">
        <v>378</v>
      </c>
      <c r="D188" s="194">
        <v>41771.120000000003</v>
      </c>
      <c r="E188" s="194">
        <v>36593.269999999997</v>
      </c>
      <c r="F188" s="45">
        <f t="shared" si="26"/>
        <v>87.604234696124962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13940.66</v>
      </c>
      <c r="E194" s="60">
        <f t="shared" si="36"/>
        <v>10754.48</v>
      </c>
      <c r="F194" s="45">
        <f t="shared" si="26"/>
        <v>77.144697596813927</v>
      </c>
    </row>
    <row r="195" spans="1:6" ht="12.75" customHeight="1" x14ac:dyDescent="0.2">
      <c r="A195" s="63">
        <v>3291</v>
      </c>
      <c r="B195" s="183" t="s">
        <v>391</v>
      </c>
      <c r="C195" s="247" t="s">
        <v>392</v>
      </c>
      <c r="D195" s="194">
        <v>5914.32</v>
      </c>
      <c r="E195" s="194">
        <v>4633.4399999999996</v>
      </c>
      <c r="F195" s="45">
        <f t="shared" si="26"/>
        <v>78.34273424501886</v>
      </c>
    </row>
    <row r="196" spans="1:6" ht="12.75" customHeight="1" x14ac:dyDescent="0.2">
      <c r="A196" s="63">
        <v>3292</v>
      </c>
      <c r="B196" s="64" t="s">
        <v>393</v>
      </c>
      <c r="C196" s="247" t="s">
        <v>394</v>
      </c>
      <c r="D196" s="194">
        <v>2340</v>
      </c>
      <c r="E196" s="194">
        <v>2172</v>
      </c>
      <c r="F196" s="45">
        <f t="shared" si="26"/>
        <v>92.820512820512818</v>
      </c>
    </row>
    <row r="197" spans="1:6" ht="12.75" customHeight="1" x14ac:dyDescent="0.2">
      <c r="A197" s="63">
        <v>3293</v>
      </c>
      <c r="B197" s="64" t="s">
        <v>395</v>
      </c>
      <c r="C197" s="247" t="s">
        <v>396</v>
      </c>
      <c r="D197" s="194">
        <v>2230.59</v>
      </c>
      <c r="E197" s="194">
        <v>974.86</v>
      </c>
      <c r="F197" s="45">
        <f t="shared" si="26"/>
        <v>43.704132090612795</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3220.75</v>
      </c>
      <c r="E199" s="194">
        <v>2788.18</v>
      </c>
      <c r="F199" s="45">
        <f t="shared" si="26"/>
        <v>86.569277342233946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235</v>
      </c>
      <c r="E201" s="194">
        <v>186</v>
      </c>
      <c r="F201" s="45">
        <f t="shared" si="26"/>
        <v>79.148936170212764</v>
      </c>
    </row>
    <row r="202" spans="1:6" ht="12.75" customHeight="1" x14ac:dyDescent="0.2">
      <c r="A202" s="63">
        <v>34</v>
      </c>
      <c r="B202" s="183" t="s">
        <v>405</v>
      </c>
      <c r="C202" s="247" t="s">
        <v>406</v>
      </c>
      <c r="D202" s="60">
        <f t="shared" ref="D202:E202" si="37">D203+D208+D216</f>
        <v>2715.89</v>
      </c>
      <c r="E202" s="60">
        <f t="shared" si="37"/>
        <v>915.45</v>
      </c>
      <c r="F202" s="45">
        <f t="shared" si="26"/>
        <v>33.707182544212024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2715.89</v>
      </c>
      <c r="E216" s="60">
        <f t="shared" si="40"/>
        <v>915.45</v>
      </c>
      <c r="F216" s="45">
        <f t="shared" si="26"/>
        <v>33.707182544212024</v>
      </c>
    </row>
    <row r="217" spans="1:6" ht="12.75" customHeight="1" x14ac:dyDescent="0.2">
      <c r="A217" s="63">
        <v>3431</v>
      </c>
      <c r="B217" s="182" t="s">
        <v>435</v>
      </c>
      <c r="C217" s="247" t="s">
        <v>436</v>
      </c>
      <c r="D217" s="194">
        <v>980.06</v>
      </c>
      <c r="E217" s="194">
        <v>890.32</v>
      </c>
      <c r="F217" s="45">
        <f t="shared" si="26"/>
        <v>90.843417749933693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1735.83</v>
      </c>
      <c r="E219" s="194">
        <v>25.13</v>
      </c>
      <c r="F219" s="45">
        <f t="shared" si="26"/>
        <v>1.4477224152134713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340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340</v>
      </c>
      <c r="F269" s="45" t="str">
        <f t="shared" ref="F269:F272" si="59">IF(D269&lt;&gt;0,IF(E269/D269&gt;=100,"&gt;&gt;100",E269/D269*100),"-")</f>
        <v>-</v>
      </c>
    </row>
    <row r="270" spans="1:6" ht="12.75" customHeight="1" x14ac:dyDescent="0.2">
      <c r="A270" s="63">
        <v>3721</v>
      </c>
      <c r="B270" s="65" t="s">
        <v>532</v>
      </c>
      <c r="C270" s="247" t="s">
        <v>533</v>
      </c>
      <c r="D270" s="194">
        <v>0</v>
      </c>
      <c r="E270" s="194">
        <v>340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635.09</v>
      </c>
      <c r="E273" s="60">
        <f t="shared" si="60"/>
        <v>747.16</v>
      </c>
      <c r="F273" s="45">
        <f t="shared" ref="F273:F277" si="61">IF(D273&lt;&gt;0,IF(E273/D273&gt;=100,"&gt;&gt;100",E273/D273*100),"-")</f>
        <v>117.64631784471491</v>
      </c>
    </row>
    <row r="274" spans="1:6" ht="12.75" customHeight="1" x14ac:dyDescent="0.2">
      <c r="A274" s="63">
        <v>381</v>
      </c>
      <c r="B274" s="64" t="s">
        <v>540</v>
      </c>
      <c r="C274" s="247" t="s">
        <v>541</v>
      </c>
      <c r="D274" s="60">
        <f t="shared" ref="D274:E274" si="62">SUM(D275:D277)</f>
        <v>635.09</v>
      </c>
      <c r="E274" s="60">
        <f t="shared" si="62"/>
        <v>747.16</v>
      </c>
      <c r="F274" s="45">
        <f t="shared" si="61"/>
        <v>117.64631784471491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635.09</v>
      </c>
      <c r="E276" s="194">
        <v>747.16</v>
      </c>
      <c r="F276" s="45">
        <f t="shared" si="61"/>
        <v>117.64631784471491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1813317.97</v>
      </c>
      <c r="E299" s="60">
        <f>E152-E297+E298</f>
        <v>2109532.5900000003</v>
      </c>
      <c r="F299" s="45">
        <f t="shared" si="68"/>
        <v>116.33550347488149</v>
      </c>
    </row>
    <row r="300" spans="1:6" ht="12.75" customHeight="1" x14ac:dyDescent="0.2">
      <c r="A300" s="63" t="s">
        <v>581</v>
      </c>
      <c r="B300" s="64" t="s">
        <v>592</v>
      </c>
      <c r="C300" s="247" t="s">
        <v>593</v>
      </c>
      <c r="D300" s="60">
        <f>IF(D6&gt;=D299,D6-D299,0)</f>
        <v>31235.479999999981</v>
      </c>
      <c r="E300" s="60">
        <f>IF(E6&gt;=E299,E6-E299,0)</f>
        <v>0</v>
      </c>
      <c r="F300" s="45">
        <f t="shared" si="68"/>
        <v>0</v>
      </c>
    </row>
    <row r="301" spans="1:6" ht="12.75" customHeight="1" x14ac:dyDescent="0.2">
      <c r="A301" s="63" t="s">
        <v>581</v>
      </c>
      <c r="B301" s="64" t="s">
        <v>594</v>
      </c>
      <c r="C301" s="247" t="s">
        <v>595</v>
      </c>
      <c r="D301" s="60">
        <f>IF(D299&gt;=D6,D299-D6,0)</f>
        <v>0</v>
      </c>
      <c r="E301" s="60">
        <f>IF(E299&gt;=E6,E299-E6,0)</f>
        <v>108802.59000000032</v>
      </c>
      <c r="F301" s="45" t="str">
        <f t="shared" si="68"/>
        <v>-</v>
      </c>
    </row>
    <row r="302" spans="1:6" ht="12.75" customHeight="1" x14ac:dyDescent="0.2">
      <c r="A302" s="63">
        <v>92211</v>
      </c>
      <c r="B302" s="64" t="s">
        <v>596</v>
      </c>
      <c r="C302" s="247" t="s">
        <v>597</v>
      </c>
      <c r="D302" s="194">
        <v>203411.27</v>
      </c>
      <c r="E302" s="194">
        <v>122107.87</v>
      </c>
      <c r="F302" s="45">
        <f t="shared" si="68"/>
        <v>60.030041599956583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219</v>
      </c>
      <c r="E304" s="194">
        <v>141489.18</v>
      </c>
      <c r="F304" s="45" t="str">
        <f t="shared" si="68"/>
        <v>&gt;&gt;100</v>
      </c>
    </row>
    <row r="305" spans="1:6" ht="12" x14ac:dyDescent="0.2">
      <c r="A305" s="63">
        <v>9661</v>
      </c>
      <c r="B305" s="220" t="s">
        <v>602</v>
      </c>
      <c r="C305" s="247" t="s">
        <v>603</v>
      </c>
      <c r="D305" s="194">
        <v>219</v>
      </c>
      <c r="E305" s="194">
        <v>219</v>
      </c>
      <c r="F305" s="45">
        <f t="shared" si="68"/>
        <v>100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50431.55</v>
      </c>
      <c r="E360" s="60">
        <f t="shared" si="86"/>
        <v>44140.45</v>
      </c>
      <c r="F360" s="45">
        <f t="shared" si="72"/>
        <v>87.525467688381568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50431.55</v>
      </c>
      <c r="E373" s="60">
        <f t="shared" si="90"/>
        <v>44140.45</v>
      </c>
      <c r="F373" s="45">
        <f t="shared" si="72"/>
        <v>87.525467688381568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17288.22</v>
      </c>
      <c r="E379" s="60">
        <f t="shared" si="92"/>
        <v>16117.86</v>
      </c>
      <c r="F379" s="45">
        <f t="shared" si="72"/>
        <v>93.230303640282216</v>
      </c>
    </row>
    <row r="380" spans="1:6" ht="12.75" customHeight="1" x14ac:dyDescent="0.2">
      <c r="A380" s="63">
        <v>4221</v>
      </c>
      <c r="B380" s="64" t="s">
        <v>647</v>
      </c>
      <c r="C380" s="247" t="s">
        <v>739</v>
      </c>
      <c r="D380" s="194">
        <v>15941.23</v>
      </c>
      <c r="E380" s="194">
        <v>15392.54</v>
      </c>
      <c r="F380" s="45">
        <f t="shared" si="72"/>
        <v>96.558044768189163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116</v>
      </c>
      <c r="E382" s="194">
        <v>197.5</v>
      </c>
      <c r="F382" s="45">
        <f t="shared" si="72"/>
        <v>170.25862068965517</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527.82000000000005</v>
      </c>
      <c r="F385" s="45" t="str">
        <f t="shared" si="72"/>
        <v>-</v>
      </c>
    </row>
    <row r="386" spans="1:6" ht="12.75" customHeight="1" x14ac:dyDescent="0.2">
      <c r="A386" s="63">
        <v>4227</v>
      </c>
      <c r="B386" s="183" t="s">
        <v>659</v>
      </c>
      <c r="C386" s="247" t="s">
        <v>746</v>
      </c>
      <c r="D386" s="194">
        <v>1230.99</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33143.33</v>
      </c>
      <c r="E393" s="60">
        <f t="shared" si="94"/>
        <v>28022.59</v>
      </c>
      <c r="F393" s="45">
        <f t="shared" si="72"/>
        <v>84.549711812301297</v>
      </c>
    </row>
    <row r="394" spans="1:6" ht="12.75" customHeight="1" x14ac:dyDescent="0.2">
      <c r="A394" s="63">
        <v>4241</v>
      </c>
      <c r="B394" s="64" t="s">
        <v>756</v>
      </c>
      <c r="C394" s="247" t="s">
        <v>757</v>
      </c>
      <c r="D394" s="194">
        <v>33143.33</v>
      </c>
      <c r="E394" s="194">
        <v>28022.59</v>
      </c>
      <c r="F394" s="45">
        <f t="shared" si="72"/>
        <v>84.549711812301297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50431.55</v>
      </c>
      <c r="E418" s="60">
        <f t="shared" si="102"/>
        <v>44140.45</v>
      </c>
      <c r="F418" s="45">
        <f t="shared" si="72"/>
        <v>87.525467688381568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47262.07</v>
      </c>
      <c r="E420" s="194">
        <v>29686.09</v>
      </c>
      <c r="F420" s="45">
        <f t="shared" si="72"/>
        <v>62.811658482161278</v>
      </c>
    </row>
    <row r="421" spans="1:6" ht="12.75" customHeight="1" x14ac:dyDescent="0.2">
      <c r="A421" s="63">
        <v>97</v>
      </c>
      <c r="B421" s="220" t="s">
        <v>800</v>
      </c>
      <c r="C421" s="247" t="s">
        <v>801</v>
      </c>
      <c r="D421" s="194">
        <v>27.63</v>
      </c>
      <c r="E421" s="194">
        <v>0</v>
      </c>
      <c r="F421" s="45">
        <f t="shared" si="72"/>
        <v>0</v>
      </c>
    </row>
    <row r="422" spans="1:6" ht="12.75" customHeight="1" x14ac:dyDescent="0.2">
      <c r="A422" s="63" t="s">
        <v>581</v>
      </c>
      <c r="B422" s="64" t="s">
        <v>802</v>
      </c>
      <c r="C422" s="247" t="s">
        <v>803</v>
      </c>
      <c r="D422" s="60">
        <f>D6+D308</f>
        <v>1844553.45</v>
      </c>
      <c r="E422" s="60">
        <f>E6+E308</f>
        <v>2000730</v>
      </c>
      <c r="F422" s="45">
        <f t="shared" si="72"/>
        <v>108.46690292439072</v>
      </c>
    </row>
    <row r="423" spans="1:6" ht="12.75" customHeight="1" x14ac:dyDescent="0.2">
      <c r="A423" s="63" t="s">
        <v>581</v>
      </c>
      <c r="B423" s="64" t="s">
        <v>804</v>
      </c>
      <c r="C423" s="247" t="s">
        <v>805</v>
      </c>
      <c r="D423" s="60">
        <f t="shared" ref="D423:E423" si="103">D299+D360</f>
        <v>1863749.52</v>
      </c>
      <c r="E423" s="60">
        <f t="shared" si="103"/>
        <v>2153673.0400000005</v>
      </c>
      <c r="F423" s="45">
        <f t="shared" si="72"/>
        <v>115.55592727932671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19196.070000000065</v>
      </c>
      <c r="E425" s="60">
        <f t="shared" si="105"/>
        <v>152943.0400000005</v>
      </c>
      <c r="F425" s="45">
        <f t="shared" si="72"/>
        <v>796.74141634199077</v>
      </c>
    </row>
    <row r="426" spans="1:6" ht="12.75" customHeight="1" x14ac:dyDescent="0.2">
      <c r="A426" s="251" t="s">
        <v>810</v>
      </c>
      <c r="B426" s="183" t="s">
        <v>811</v>
      </c>
      <c r="C426" s="252" t="s">
        <v>812</v>
      </c>
      <c r="D426" s="60">
        <f t="shared" ref="D426:E426" si="106">IF(D302-D303+D419-D420&gt;=0,D302-D303+D419-D420,0)</f>
        <v>156149.19999999998</v>
      </c>
      <c r="E426" s="60">
        <f t="shared" si="106"/>
        <v>92421.78</v>
      </c>
      <c r="F426" s="45">
        <f t="shared" si="72"/>
        <v>59.188122641678611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246.63</v>
      </c>
      <c r="E428" s="81">
        <f t="shared" si="108"/>
        <v>141489.18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1844553.45</v>
      </c>
      <c r="E643" s="60">
        <f>E422+E430</f>
        <v>2000730</v>
      </c>
      <c r="F643" s="45">
        <f t="shared" si="109"/>
        <v>108.46690292439072</v>
      </c>
    </row>
    <row r="644" spans="1:6" ht="12.75" customHeight="1" x14ac:dyDescent="0.2">
      <c r="A644" s="63" t="s">
        <v>581</v>
      </c>
      <c r="B644" s="64" t="s">
        <v>1237</v>
      </c>
      <c r="C644" s="247" t="s">
        <v>1238</v>
      </c>
      <c r="D644" s="60">
        <f>D423+D535</f>
        <v>1863749.52</v>
      </c>
      <c r="E644" s="60">
        <f>E423+E535</f>
        <v>2153673.0400000005</v>
      </c>
      <c r="F644" s="45">
        <f t="shared" si="109"/>
        <v>115.55592727932671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19196.070000000065</v>
      </c>
      <c r="E646" s="60">
        <f t="shared" si="164"/>
        <v>152943.0400000005</v>
      </c>
      <c r="F646" s="45">
        <f t="shared" si="109"/>
        <v>796.74141634199077</v>
      </c>
    </row>
    <row r="647" spans="1:6" ht="24" x14ac:dyDescent="0.2">
      <c r="A647" s="251" t="s">
        <v>1243</v>
      </c>
      <c r="B647" s="64" t="s">
        <v>1244</v>
      </c>
      <c r="C647" s="252" t="s">
        <v>1243</v>
      </c>
      <c r="D647" s="60">
        <f>IF(D426-D427+D641-D642&gt;=0,D426-D427+D641-D642,0)</f>
        <v>156149.19999999998</v>
      </c>
      <c r="E647" s="60">
        <f>IF(E426-E427+E641-E642&gt;=0,E426-E427+E641-E642,0)</f>
        <v>92421.78</v>
      </c>
      <c r="F647" s="45">
        <f t="shared" si="109"/>
        <v>59.188122641678611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136953.12999999992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60521.260000000504</v>
      </c>
      <c r="F650" s="45" t="str">
        <f t="shared" si="109"/>
        <v>-</v>
      </c>
    </row>
    <row r="651" spans="1:6" ht="24" x14ac:dyDescent="0.2">
      <c r="A651" s="249" t="s">
        <v>1251</v>
      </c>
      <c r="B651" s="184" t="s">
        <v>1252</v>
      </c>
      <c r="C651" s="250" t="s">
        <v>1251</v>
      </c>
      <c r="D651" s="196">
        <v>135033.07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160737.9</v>
      </c>
      <c r="E653" s="194">
        <v>162387.88</v>
      </c>
      <c r="F653" s="45">
        <f t="shared" ref="F653:F740" si="167">IF(D653&lt;&gt;0,IF(E653/D653&gt;=100,"&gt;&gt;100",E653/D653*100),"-")</f>
        <v>101.02650339465677</v>
      </c>
    </row>
    <row r="654" spans="1:6" ht="12.75" customHeight="1" x14ac:dyDescent="0.2">
      <c r="A654" s="63" t="s">
        <v>1256</v>
      </c>
      <c r="B654" s="64" t="s">
        <v>1257</v>
      </c>
      <c r="C654" s="247" t="s">
        <v>1256</v>
      </c>
      <c r="D654" s="194">
        <v>252949.9</v>
      </c>
      <c r="E654" s="194">
        <v>352506.09</v>
      </c>
      <c r="F654" s="45">
        <f t="shared" si="167"/>
        <v>139.3580665578441</v>
      </c>
    </row>
    <row r="655" spans="1:6" ht="12.75" customHeight="1" x14ac:dyDescent="0.2">
      <c r="A655" s="63" t="s">
        <v>1258</v>
      </c>
      <c r="B655" s="64" t="s">
        <v>1259</v>
      </c>
      <c r="C655" s="247" t="s">
        <v>1258</v>
      </c>
      <c r="D655" s="194">
        <v>251299.92</v>
      </c>
      <c r="E655" s="194">
        <v>387552.2</v>
      </c>
      <c r="F655" s="45">
        <f t="shared" si="167"/>
        <v>154.21899059896239</v>
      </c>
    </row>
    <row r="656" spans="1:6" ht="24" x14ac:dyDescent="0.2">
      <c r="A656" s="63">
        <v>11</v>
      </c>
      <c r="B656" s="64" t="s">
        <v>1260</v>
      </c>
      <c r="C656" s="247" t="s">
        <v>1261</v>
      </c>
      <c r="D656" s="60">
        <f t="shared" ref="D656:E656" si="168">+D653+D654-D655</f>
        <v>162387.87999999998</v>
      </c>
      <c r="E656" s="60">
        <f t="shared" si="168"/>
        <v>127341.77000000002</v>
      </c>
      <c r="F656" s="45">
        <f t="shared" si="167"/>
        <v>78.418272348897005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60</v>
      </c>
      <c r="F658" s="45">
        <f t="shared" si="167"/>
        <v>101.69491525423729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58</v>
      </c>
      <c r="F660" s="45">
        <f t="shared" si="167"/>
        <v>101.75438596491229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1604061.85</v>
      </c>
      <c r="E683" s="192">
        <v>1668481.32</v>
      </c>
      <c r="F683" s="71">
        <f t="shared" si="167"/>
        <v>104.01602157672411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600</v>
      </c>
      <c r="E685" s="194">
        <v>600</v>
      </c>
      <c r="F685" s="45">
        <f t="shared" si="167"/>
        <v>100</v>
      </c>
    </row>
    <row r="686" spans="1:6" ht="24" x14ac:dyDescent="0.2">
      <c r="A686" s="63">
        <v>63623</v>
      </c>
      <c r="B686" s="244" t="s">
        <v>1321</v>
      </c>
      <c r="C686" s="247" t="s">
        <v>1322</v>
      </c>
      <c r="D686" s="194">
        <v>2000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68307.399999999994</v>
      </c>
      <c r="E702" s="192">
        <v>64644.68</v>
      </c>
      <c r="F702" s="71">
        <f t="shared" si="167"/>
        <v>94.637886963930711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2549.62</v>
      </c>
      <c r="E724" s="192">
        <v>4860</v>
      </c>
      <c r="F724" s="71">
        <f t="shared" si="167"/>
        <v>190.61664091119462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v>3024.35</v>
      </c>
      <c r="F732" s="71">
        <f t="shared" si="167"/>
        <v>64.559407420057198</v>
      </c>
    </row>
    <row r="733" spans="1:6" ht="12.75" customHeight="1" x14ac:dyDescent="0.2">
      <c r="A733" s="70">
        <v>31215</v>
      </c>
      <c r="B733" s="65" t="s">
        <v>1395</v>
      </c>
      <c r="C733" s="278" t="s">
        <v>1396</v>
      </c>
      <c r="D733" s="192">
        <v>3644.44</v>
      </c>
      <c r="E733" s="192">
        <v>1765.76</v>
      </c>
      <c r="F733" s="71">
        <f t="shared" si="167"/>
        <v>48.450790793647307</v>
      </c>
    </row>
    <row r="734" spans="1:6" ht="12.75" customHeight="1" x14ac:dyDescent="0.2">
      <c r="A734" s="70">
        <v>32121</v>
      </c>
      <c r="B734" s="65" t="s">
        <v>1397</v>
      </c>
      <c r="C734" s="278" t="s">
        <v>1398</v>
      </c>
      <c r="D734" s="192">
        <v>33235.269999999997</v>
      </c>
      <c r="E734" s="192">
        <v>32586.1</v>
      </c>
      <c r="F734" s="71">
        <f t="shared" si="167"/>
        <v>98.046743715336149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3160</v>
      </c>
      <c r="E736" s="194">
        <v>3020</v>
      </c>
      <c r="F736" s="45">
        <f t="shared" si="167"/>
        <v>95.569620253164558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583.16</v>
      </c>
      <c r="E738" s="194"/>
      <c r="F738" s="45">
        <f t="shared" si="167"/>
        <v>0</v>
      </c>
    </row>
    <row r="739" spans="1:6" ht="12.75" customHeight="1" x14ac:dyDescent="0.2">
      <c r="A739" s="70" t="s">
        <v>1407</v>
      </c>
      <c r="B739" s="65" t="s">
        <v>1408</v>
      </c>
      <c r="C739" s="278" t="s">
        <v>1407</v>
      </c>
      <c r="D739" s="192">
        <v>0</v>
      </c>
      <c r="E739" s="192">
        <v>28.67</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5914.32</v>
      </c>
      <c r="E741" s="192">
        <v>4633.4399999999996</v>
      </c>
      <c r="F741" s="71">
        <f t="shared" ref="F741:F1006" si="169">IF(D741&lt;&gt;0,IF(E741/D741&gt;=100,"&gt;&gt;100",E741/D741*100),"-")</f>
        <v>78.34273424501886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2492</v>
      </c>
      <c r="E744" s="192">
        <v>2496</v>
      </c>
      <c r="F744" s="71">
        <f t="shared" si="170"/>
        <v>100.16051364365973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340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794264.48</v>
      </c>
      <c r="E6" s="180">
        <f t="shared" si="0"/>
        <v>760320.1100000001</v>
      </c>
      <c r="F6" s="181">
        <f t="shared" ref="F6:F298" si="1">IF(D6&gt;0,IF(E6/D6&gt;=100,"&gt;&gt;100",E6/D6*100),"-")</f>
        <v>95.726313985487565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493415.77</v>
      </c>
      <c r="E7" s="79">
        <f t="shared" si="2"/>
        <v>488156.1700000001</v>
      </c>
      <c r="F7" s="71">
        <f t="shared" si="1"/>
        <v>98.934042987722108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11021.39</v>
      </c>
      <c r="E10" s="192">
        <v>11021.39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11021.39</v>
      </c>
      <c r="E11" s="192">
        <v>11021.39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492823.96</v>
      </c>
      <c r="E12" s="79">
        <f t="shared" si="3"/>
        <v>487564.3600000001</v>
      </c>
      <c r="F12" s="71">
        <f t="shared" si="1"/>
        <v>98.932762928166099</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304647.34999999998</v>
      </c>
      <c r="E13" s="79">
        <f t="shared" si="4"/>
        <v>289524.33999999997</v>
      </c>
      <c r="F13" s="71">
        <f t="shared" si="1"/>
        <v>95.035896422535757</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15888.2</v>
      </c>
      <c r="E14" s="192">
        <v>15888.2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1027970.06</v>
      </c>
      <c r="E15" s="192">
        <v>1027970.06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739210.91</v>
      </c>
      <c r="E18" s="192">
        <v>754333.92</v>
      </c>
      <c r="F18" s="71">
        <f t="shared" si="1"/>
        <v>102.04583154758905</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124289.71000000002</v>
      </c>
      <c r="E19" s="79">
        <f t="shared" si="5"/>
        <v>107576.50000000009</v>
      </c>
      <c r="F19" s="71">
        <f t="shared" si="1"/>
        <v>86.553021967788055</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313139.90000000002</v>
      </c>
      <c r="E20" s="192">
        <v>269176.45</v>
      </c>
      <c r="F20" s="71">
        <f t="shared" si="1"/>
        <v>85.960444516971492</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6438.01</v>
      </c>
      <c r="E21" s="192">
        <v>2258.1999999999998</v>
      </c>
      <c r="F21" s="71">
        <f t="shared" si="1"/>
        <v>35.076056110506194</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6731.12</v>
      </c>
      <c r="E22" s="192">
        <v>6595.02</v>
      </c>
      <c r="F22" s="71">
        <f t="shared" si="1"/>
        <v>97.978048229715114</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21172.15</v>
      </c>
      <c r="E23" s="192">
        <v>19813.189999999999</v>
      </c>
      <c r="F23" s="71">
        <f t="shared" si="1"/>
        <v>93.581379311973507</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24877.03</v>
      </c>
      <c r="E24" s="192">
        <v>24658.89</v>
      </c>
      <c r="F24" s="71">
        <f t="shared" si="1"/>
        <v>99.12312683628231</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10228.67</v>
      </c>
      <c r="E25" s="192">
        <v>9423.4500000000007</v>
      </c>
      <c r="F25" s="71">
        <f t="shared" si="1"/>
        <v>92.127813293419379</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41194.85</v>
      </c>
      <c r="E26" s="192">
        <v>35753.4</v>
      </c>
      <c r="F26" s="71">
        <f t="shared" si="1"/>
        <v>86.790945955623101</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299492.02</v>
      </c>
      <c r="E28" s="192">
        <v>260102.1</v>
      </c>
      <c r="F28" s="71">
        <f t="shared" si="1"/>
        <v>86.847756411005534</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63397.97</v>
      </c>
      <c r="E35" s="79">
        <f t="shared" si="7"/>
        <v>90463.51999999999</v>
      </c>
      <c r="F35" s="71">
        <f t="shared" si="1"/>
        <v>142.69150889216166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140266.56</v>
      </c>
      <c r="E36" s="192">
        <v>168289.15</v>
      </c>
      <c r="F36" s="71">
        <f t="shared" si="1"/>
        <v>119.97809741680412</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76868.59</v>
      </c>
      <c r="E40" s="192">
        <v>77825.63</v>
      </c>
      <c r="F40" s="71">
        <f t="shared" si="1"/>
        <v>101.24503389485875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488.92999999999938</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8486.7999999999993</v>
      </c>
      <c r="E47" s="192">
        <v>7344.06</v>
      </c>
      <c r="F47" s="71">
        <f t="shared" si="1"/>
        <v>86.53508978649198</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7997.87</v>
      </c>
      <c r="E50" s="192">
        <v>7344.06</v>
      </c>
      <c r="F50" s="71">
        <f t="shared" si="1"/>
        <v>91.825198459089734</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27845.97</v>
      </c>
      <c r="E54" s="192">
        <v>25435.42</v>
      </c>
      <c r="F54" s="71">
        <f t="shared" si="1"/>
        <v>91.343271575743273</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27845.97</v>
      </c>
      <c r="E55" s="192">
        <v>25435.42</v>
      </c>
      <c r="F55" s="71">
        <f t="shared" si="1"/>
        <v>91.343271575743273</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591.80999999999995</v>
      </c>
      <c r="E63" s="79">
        <f>SUM(E64:E68)</f>
        <v>591.80999999999995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591.80999999999995</v>
      </c>
      <c r="E64" s="192">
        <v>591.80999999999995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300848.71000000002</v>
      </c>
      <c r="E69" s="79">
        <f>E70+E82+E88+E119+E135+E147+E165+E171</f>
        <v>272163.94</v>
      </c>
      <c r="F69" s="71">
        <f t="shared" si="1"/>
        <v>90.465383747199709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162387.88</v>
      </c>
      <c r="E70" s="79">
        <f t="shared" si="12"/>
        <v>127341.77</v>
      </c>
      <c r="F70" s="71">
        <f t="shared" si="1"/>
        <v>78.418272348896977</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161648.87</v>
      </c>
      <c r="E71" s="79">
        <f t="shared" si="13"/>
        <v>127341.77</v>
      </c>
      <c r="F71" s="71">
        <f t="shared" si="1"/>
        <v>78.77677709717365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161648.87</v>
      </c>
      <c r="E73" s="192">
        <v>127341.77</v>
      </c>
      <c r="F73" s="71">
        <f t="shared" si="1"/>
        <v>78.77677709717365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739.01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3181.13</v>
      </c>
      <c r="E82" s="79">
        <f>SUM(E83:E85)-E86+E87</f>
        <v>3332.99</v>
      </c>
      <c r="F82" s="71">
        <f t="shared" si="1"/>
        <v>104.77377535655567</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1439.19</v>
      </c>
      <c r="E85" s="192">
        <v>1639.24</v>
      </c>
      <c r="F85" s="71">
        <f t="shared" si="1"/>
        <v>113.90017996233992</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1741.94</v>
      </c>
      <c r="E87" s="192">
        <v>1693.75</v>
      </c>
      <c r="F87" s="71">
        <f t="shared" si="1"/>
        <v>97.233544209329821</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219</v>
      </c>
      <c r="E147" s="79">
        <f t="shared" si="24"/>
        <v>141489.18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141270.18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141270.18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219</v>
      </c>
      <c r="E161" s="192">
        <v>219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27.63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27.63</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135033.07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135033.07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794264.48</v>
      </c>
      <c r="E176" s="79">
        <f>E177+E251</f>
        <v>760320.11</v>
      </c>
      <c r="F176" s="71">
        <f t="shared" si="1"/>
        <v>95.72631398548755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164076.35999999999</v>
      </c>
      <c r="E177" s="79">
        <f>E178+E197+E203+E219+E247+E248</f>
        <v>191623.43000000005</v>
      </c>
      <c r="F177" s="71">
        <f t="shared" si="1"/>
        <v>116.78917669797164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164076.35999999999</v>
      </c>
      <c r="E178" s="79">
        <f>SUM(E179:E181)+E185+E186+SUM(E194:E196)</f>
        <v>151388.97000000003</v>
      </c>
      <c r="F178" s="71">
        <f t="shared" si="1"/>
        <v>92.267386965434909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133225.16</v>
      </c>
      <c r="E179" s="192">
        <v>142237.92000000001</v>
      </c>
      <c r="F179" s="71">
        <f t="shared" si="1"/>
        <v>106.76505849195452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29048.41</v>
      </c>
      <c r="E180" s="192">
        <v>9082.7900000000009</v>
      </c>
      <c r="F180" s="71">
        <f t="shared" si="1"/>
        <v>31.267769905478477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74.709999999999994</v>
      </c>
      <c r="E181" s="79">
        <f t="shared" si="28"/>
        <v>68.260000000000005</v>
      </c>
      <c r="F181" s="71">
        <f t="shared" si="1"/>
        <v>91.366617588006974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74.709999999999994</v>
      </c>
      <c r="E184" s="192">
        <v>68.260000000000005</v>
      </c>
      <c r="F184" s="71">
        <f t="shared" si="1"/>
        <v>91.366617588006974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1728.08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253.73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253.73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39980.730000000003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630188.12</v>
      </c>
      <c r="E251" s="79">
        <f>+E252+E255-E264+E274+E291</f>
        <v>568696.67999999993</v>
      </c>
      <c r="F251" s="71">
        <f t="shared" si="1"/>
        <v>90.242367628256773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492988.36</v>
      </c>
      <c r="E252" s="79">
        <f>E253-E254</f>
        <v>487728.76</v>
      </c>
      <c r="F252" s="71">
        <f t="shared" si="1"/>
        <v>98.933118826578379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492988.36</v>
      </c>
      <c r="E253" s="192">
        <v>487728.76</v>
      </c>
      <c r="F253" s="71">
        <f t="shared" si="1"/>
        <v>98.933118826578379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136953.13</v>
      </c>
      <c r="E255" s="79">
        <f>E256-E260</f>
        <v>-60521.259999999995</v>
      </c>
      <c r="F255" s="71">
        <f t="shared" si="1"/>
        <v>-44.191220748295414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194143.2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194143.2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57190.07</v>
      </c>
      <c r="E260" s="79">
        <f>SUM(E261:E263)</f>
        <v>60521.259999999995</v>
      </c>
      <c r="F260" s="71">
        <f t="shared" si="1"/>
        <v>105.82476992946501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44138.52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57190.07</v>
      </c>
      <c r="E262" s="192">
        <v>16382.74</v>
      </c>
      <c r="F262" s="71">
        <f t="shared" si="1"/>
        <v>28.646126853840187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219</v>
      </c>
      <c r="E274" s="79">
        <f>SUM(E275:E277)+SUM(E286:E290)</f>
        <v>141489.18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219</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141270.18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141270.18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219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27.63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27.63</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38803.43</v>
      </c>
      <c r="E297" s="79">
        <f t="shared" si="42"/>
        <v>16731.68</v>
      </c>
      <c r="F297" s="71">
        <f t="shared" si="1"/>
        <v>43.11907478282204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38803.43</v>
      </c>
      <c r="E298" s="193">
        <v>16731.68</v>
      </c>
      <c r="F298" s="75">
        <f t="shared" si="1"/>
        <v>43.11907478282204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219</v>
      </c>
      <c r="E302" s="192">
        <v>219</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141270.18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27.63</v>
      </c>
      <c r="E305" s="192"/>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1728.07</v>
      </c>
      <c r="E308" s="192">
        <v>1679.88</v>
      </c>
      <c r="F308" s="71">
        <f t="shared" si="43"/>
        <v>97.211339818410153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13.87</v>
      </c>
      <c r="E309" s="192">
        <v>13.87</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646.16</v>
      </c>
      <c r="E336" s="192">
        <v>723.14</v>
      </c>
      <c r="F336" s="71">
        <f t="shared" si="43"/>
        <v>111.91345796706698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163430.20000000001</v>
      </c>
      <c r="E337" s="192">
        <v>150665.82999999999</v>
      </c>
      <c r="F337" s="71">
        <f t="shared" si="43"/>
        <v>92.189711571056009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253.73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v>0</v>
      </c>
      <c r="E371" s="192">
        <v>39372.019999999997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608.71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44531.35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34603.43</v>
      </c>
      <c r="E387" s="192">
        <v>9331.68</v>
      </c>
      <c r="F387" s="71">
        <f t="shared" si="44"/>
        <v>26.967500042625829</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4200</v>
      </c>
      <c r="E397" s="284">
        <v>7400</v>
      </c>
      <c r="F397" s="289">
        <f t="shared" si="44"/>
        <v>176.19047619047618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1863749.52</v>
      </c>
      <c r="E114" s="60">
        <f t="shared" si="22"/>
        <v>2153673.04</v>
      </c>
      <c r="F114" s="45">
        <f t="shared" si="1"/>
        <v>115.55592727932668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1863749.52</v>
      </c>
      <c r="E118" s="60">
        <f t="shared" si="24"/>
        <v>2153673.04</v>
      </c>
      <c r="F118" s="45">
        <f t="shared" si="1"/>
        <v>115.55592727932668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1863749.52</v>
      </c>
      <c r="E120" s="194">
        <v>2153673.04</v>
      </c>
      <c r="F120" s="45">
        <f t="shared" si="1"/>
        <v>115.55592727932668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1863749.52</v>
      </c>
      <c r="E141" s="81">
        <f t="shared" si="28"/>
        <v>2153673.04</v>
      </c>
      <c r="F141" s="61">
        <f t="shared" si="1"/>
        <v>115.55592727932668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6490</v>
      </c>
      <c r="E5" s="82">
        <f t="shared" si="0"/>
        <v>50953.88</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50953.88</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50953.88</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50953.88</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6490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6490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6490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4"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164076.35999999999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2120544.2199999997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1981988.43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1682040.31</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297263.17</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902.13</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803.5</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979.32</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40640.449999999997</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97915.34</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2092997.1500000001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1994675.82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1673027.55</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317228.78999999998</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908.58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803.5</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2707.4</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40386.720000000001</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57934.61</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191623.42999999947</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976.87</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723.14</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723.14</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723.14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253.73</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253.73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190646.55999999997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608.71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150665.82999999999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39372.019999999997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16596</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Klaudija Lušo</cp:lastModifiedBy>
  <cp:lastPrinted>2026-02-09T10:02:44Z</cp:lastPrinted>
  <dcterms:created xsi:type="dcterms:W3CDTF">2022-04-01T05:14:30Z</dcterms:created>
  <dcterms:modified xsi:type="dcterms:W3CDTF">2026-02-13T07:36:21Z</dcterms:modified>
</cp:coreProperties>
</file>